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05" activeTab="0"/>
  </bookViews>
  <sheets>
    <sheet name="раб.вариант для потребителей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tar</author>
  </authors>
  <commentList>
    <comment ref="C29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<sst xmlns="http://schemas.openxmlformats.org/spreadsheetml/2006/main" count="566" uniqueCount="337">
  <si>
    <t>Дробилки, мельницы</t>
  </si>
  <si>
    <t xml:space="preserve"> Номер чертежа </t>
  </si>
  <si>
    <t xml:space="preserve"> Наименование детали </t>
  </si>
  <si>
    <t>Сплав</t>
  </si>
  <si>
    <t>Вес за ед. кг.</t>
  </si>
  <si>
    <t>СМД-108</t>
  </si>
  <si>
    <t>108.02.00.022</t>
  </si>
  <si>
    <t>Плита дробящая подвижная</t>
  </si>
  <si>
    <t>ст.110Г13Л</t>
  </si>
  <si>
    <t>108.00.00.009</t>
  </si>
  <si>
    <t>Плита дробящая неподвижная</t>
  </si>
  <si>
    <t>Клин верхний правый</t>
  </si>
  <si>
    <t>Клин верхний левый</t>
  </si>
  <si>
    <t>Клин нижний правый</t>
  </si>
  <si>
    <t>Клин нижний левый</t>
  </si>
  <si>
    <t>Плита распорная</t>
  </si>
  <si>
    <t>СЧ-20</t>
  </si>
  <si>
    <t>СМД-109</t>
  </si>
  <si>
    <t>109.00.00.001</t>
  </si>
  <si>
    <t>109.02.00.004</t>
  </si>
  <si>
    <t>4844902016Б</t>
  </si>
  <si>
    <t>109.00.00.002Б</t>
  </si>
  <si>
    <t>20.М.94.06289</t>
  </si>
  <si>
    <t>20.М.94.06290</t>
  </si>
  <si>
    <t>20.М.94.06286</t>
  </si>
  <si>
    <t>20.М.94.06287</t>
  </si>
  <si>
    <t>782.00.007</t>
  </si>
  <si>
    <t>СМД-110</t>
  </si>
  <si>
    <t>48450110.16</t>
  </si>
  <si>
    <t>Плита распорная  (520х810)</t>
  </si>
  <si>
    <t>5242-06А</t>
  </si>
  <si>
    <t>Плита распорная  (550х800)</t>
  </si>
  <si>
    <t>СМД-111</t>
  </si>
  <si>
    <t>3440.01.110.0 (023)СБ</t>
  </si>
  <si>
    <t>3440.02.010.0 (023)СБ</t>
  </si>
  <si>
    <t>3440.02.020.0 (023)СБ</t>
  </si>
  <si>
    <t>3440.02.005.0.023</t>
  </si>
  <si>
    <t>ст.35Л</t>
  </si>
  <si>
    <t>3442.00.002.0Б 023</t>
  </si>
  <si>
    <t>3442.00.003.0Б 023</t>
  </si>
  <si>
    <t>Плита распорная задняя (без м/о), готовая деталь</t>
  </si>
  <si>
    <t>СМД-118</t>
  </si>
  <si>
    <t>3450.02.021.0</t>
  </si>
  <si>
    <t>3450.02.011.0</t>
  </si>
  <si>
    <t>3450.01.111.0.0</t>
  </si>
  <si>
    <t>3450.01.111.00 СБ-У</t>
  </si>
  <si>
    <t>3450.02.010.0 023СБ-У</t>
  </si>
  <si>
    <t>3450.02.020.0 023СБ-У</t>
  </si>
  <si>
    <t>3450.00.006.0Б 023</t>
  </si>
  <si>
    <t>3450.00.007.0Б 023</t>
  </si>
  <si>
    <t>3452.10.003</t>
  </si>
  <si>
    <t>Футеровка боковая</t>
  </si>
  <si>
    <t>3452.10.004</t>
  </si>
  <si>
    <t>3452.10.005</t>
  </si>
  <si>
    <t>3452.10.006</t>
  </si>
  <si>
    <t>СМ-16</t>
  </si>
  <si>
    <t>162-0-1Б</t>
  </si>
  <si>
    <t>162-2-1Б</t>
  </si>
  <si>
    <t>СМ-741</t>
  </si>
  <si>
    <t>254-0-0-1Б</t>
  </si>
  <si>
    <t>254-2-0-1Б</t>
  </si>
  <si>
    <t>СМД-75А</t>
  </si>
  <si>
    <t>Б3.29.08.2011</t>
  </si>
  <si>
    <t>Клин била</t>
  </si>
  <si>
    <t>1044.700001</t>
  </si>
  <si>
    <t>Плита отражательная (реверсивная)</t>
  </si>
  <si>
    <t>1044.703001</t>
  </si>
  <si>
    <t>Било</t>
  </si>
  <si>
    <t>ИЧХ28Н2</t>
  </si>
  <si>
    <t>СМД-86А</t>
  </si>
  <si>
    <t>1048.60.3001</t>
  </si>
  <si>
    <t>эскиз Броня 1-ТРУ</t>
  </si>
  <si>
    <t>Броня №1</t>
  </si>
  <si>
    <t>эскиз Броня 2-ТРУ</t>
  </si>
  <si>
    <t>Броня №2</t>
  </si>
  <si>
    <t>эскиз Броня 3-ТРУ</t>
  </si>
  <si>
    <t>Броня №3</t>
  </si>
  <si>
    <t>эскиз Броня 4-ТРУ</t>
  </si>
  <si>
    <t>Броня №4</t>
  </si>
  <si>
    <t>эскиз Броня 5-ТРУ</t>
  </si>
  <si>
    <t>Броня №5</t>
  </si>
  <si>
    <t>эскиз Броня 6-ТРУ</t>
  </si>
  <si>
    <t>Броня №6</t>
  </si>
  <si>
    <t>эскиз Броня 7-ТРУ</t>
  </si>
  <si>
    <t>Броня №7</t>
  </si>
  <si>
    <t>эскиз Броня 8-ТРУ</t>
  </si>
  <si>
    <t>Броня №8</t>
  </si>
  <si>
    <t>КСД-600</t>
  </si>
  <si>
    <t>Конус дробящий подвижный, отливка (без м/о)</t>
  </si>
  <si>
    <t>Конус дробящий неподвижный, отливка (без м/о)</t>
  </si>
  <si>
    <t>КСД-900</t>
  </si>
  <si>
    <t>КМД-900</t>
  </si>
  <si>
    <t>10510.05.001</t>
  </si>
  <si>
    <t>10510.04.001</t>
  </si>
  <si>
    <t>КМД-1750</t>
  </si>
  <si>
    <t>1280.07.309</t>
  </si>
  <si>
    <t>Броня неподвижная</t>
  </si>
  <si>
    <t>1280.05.206-1сб</t>
  </si>
  <si>
    <t>Броня конуса</t>
  </si>
  <si>
    <t>1239.12.07-1Р</t>
  </si>
  <si>
    <t>Патрубок загрузочный</t>
  </si>
  <si>
    <t>1275.12.338</t>
  </si>
  <si>
    <t>Патрубок</t>
  </si>
  <si>
    <t>1272.12.308</t>
  </si>
  <si>
    <t xml:space="preserve">Патрубок загрузочный </t>
  </si>
  <si>
    <t>1244.01.401</t>
  </si>
  <si>
    <t>Броня корпуса</t>
  </si>
  <si>
    <t>1244.01.410-1</t>
  </si>
  <si>
    <t>Броня фланца</t>
  </si>
  <si>
    <t>ККД-1500/180</t>
  </si>
  <si>
    <t>1242.02.09-1А</t>
  </si>
  <si>
    <t>Броня первого пояса правая</t>
  </si>
  <si>
    <t>1242.02.10-1А</t>
  </si>
  <si>
    <t xml:space="preserve">Броня первого пояса левая </t>
  </si>
  <si>
    <t>1242.02.11-1А</t>
  </si>
  <si>
    <t>Броня первого пояса средняя</t>
  </si>
  <si>
    <t>1242.02.05А</t>
  </si>
  <si>
    <t>Броня второго пояса правая</t>
  </si>
  <si>
    <t>1242.02.06А</t>
  </si>
  <si>
    <t>Броня второго пояса левая</t>
  </si>
  <si>
    <t>1242.02.07А</t>
  </si>
  <si>
    <t>Броня второго пояса средняя</t>
  </si>
  <si>
    <t>МШЦ 3,2х4,5</t>
  </si>
  <si>
    <t>Броня длинная</t>
  </si>
  <si>
    <t>Броня короткая</t>
  </si>
  <si>
    <t>2-144869</t>
  </si>
  <si>
    <t>Броня торцевая (сектор мельницы)</t>
  </si>
  <si>
    <t>1468-У</t>
  </si>
  <si>
    <t>Броня длинная (усиленная)</t>
  </si>
  <si>
    <t>988-У</t>
  </si>
  <si>
    <t>Броня короткая (усиленная)</t>
  </si>
  <si>
    <t>2-144869-У</t>
  </si>
  <si>
    <t>Броня торцевая (сектор мельницы) (усиленная)</t>
  </si>
  <si>
    <t>ДРТ-001.01.04</t>
  </si>
  <si>
    <t>Плита неподвижная</t>
  </si>
  <si>
    <t>ДРТ-001.01.03</t>
  </si>
  <si>
    <t>Плита подвижная</t>
  </si>
  <si>
    <t>ДРТ-001.01.05</t>
  </si>
  <si>
    <t>Боковина</t>
  </si>
  <si>
    <t>МШЦ</t>
  </si>
  <si>
    <t>6917-01.05И1</t>
  </si>
  <si>
    <t>Бронь</t>
  </si>
  <si>
    <t>МСЦ 3,6х5</t>
  </si>
  <si>
    <t>2-131956-2 (У)</t>
  </si>
  <si>
    <t>Броня торцовая</t>
  </si>
  <si>
    <t>ММС 70х23а</t>
  </si>
  <si>
    <t>3В.66.09.22-0сб</t>
  </si>
  <si>
    <t>Лифтер №1</t>
  </si>
  <si>
    <t>3В.66.09.23-0сб</t>
  </si>
  <si>
    <t>Лифтер №2</t>
  </si>
  <si>
    <t>3Г66.09 12И3-М-ОСБ</t>
  </si>
  <si>
    <t>Лифтер №4</t>
  </si>
  <si>
    <t>3Ву66.09-27И</t>
  </si>
  <si>
    <t>Решетка №1 щель 20мм</t>
  </si>
  <si>
    <t>3Ву66.09-26И</t>
  </si>
  <si>
    <t>Решетка №2</t>
  </si>
  <si>
    <t>3В46.09.14.ОАсб</t>
  </si>
  <si>
    <t>Плита глухая (решетка №7)</t>
  </si>
  <si>
    <t>3В46.09-06-ОБсб</t>
  </si>
  <si>
    <t>Решетка №3 щель 20мм</t>
  </si>
  <si>
    <t>3Ву66.09-26-1</t>
  </si>
  <si>
    <t>Футеровка загрузочной втулки</t>
  </si>
  <si>
    <t>3Ву66.09-26-2</t>
  </si>
  <si>
    <t>3В.66.09.01-10  (3В66.09.01.ОАСБ)</t>
  </si>
  <si>
    <t>Футеровка №1</t>
  </si>
  <si>
    <t>3В79.09.02-0сб</t>
  </si>
  <si>
    <t>Футеровка №2</t>
  </si>
  <si>
    <t>3В79.09.03-0сб</t>
  </si>
  <si>
    <t>Футеровка №3</t>
  </si>
  <si>
    <t>3В66.09.09-0сб</t>
  </si>
  <si>
    <t>Футеровка №6</t>
  </si>
  <si>
    <t>3Б66.09-12</t>
  </si>
  <si>
    <t>Футеровка №8</t>
  </si>
  <si>
    <t>ММС 90х30а</t>
  </si>
  <si>
    <t>31417И2сб</t>
  </si>
  <si>
    <t>31419И2сб</t>
  </si>
  <si>
    <t>31425сб</t>
  </si>
  <si>
    <t>Лифрет окололюковый левый</t>
  </si>
  <si>
    <t>31424сб</t>
  </si>
  <si>
    <t>Лифтер окололюковый правый</t>
  </si>
  <si>
    <t>31421сб</t>
  </si>
  <si>
    <t>Лифтер №3</t>
  </si>
  <si>
    <t>31435И2сб</t>
  </si>
  <si>
    <t>Лифтер №6</t>
  </si>
  <si>
    <t>Футеровка</t>
  </si>
  <si>
    <t>31426сб</t>
  </si>
  <si>
    <t>Футеровка люковая</t>
  </si>
  <si>
    <t>31422сб</t>
  </si>
  <si>
    <t>Футеровка окололюковая правая</t>
  </si>
  <si>
    <t>3Ву86.09.03И1-0сб</t>
  </si>
  <si>
    <t>31418сб</t>
  </si>
  <si>
    <t>Футеровка №4</t>
  </si>
  <si>
    <t>31420сб</t>
  </si>
  <si>
    <t>Футеровка №5</t>
  </si>
  <si>
    <t xml:space="preserve">МШЦ  3,6х4,5 </t>
  </si>
  <si>
    <t>26.00.001</t>
  </si>
  <si>
    <t>26.00.002</t>
  </si>
  <si>
    <t>26.00.003</t>
  </si>
  <si>
    <t>26.00.004</t>
  </si>
  <si>
    <t>26.00.005</t>
  </si>
  <si>
    <t>26.00.006</t>
  </si>
  <si>
    <t>эскиз АГРК-1</t>
  </si>
  <si>
    <t>Футеровка дна течки загруза (малая)</t>
  </si>
  <si>
    <t>Футеровка дна течки загруза (большая)</t>
  </si>
  <si>
    <t>Трактор "Камацу"</t>
  </si>
  <si>
    <t>500.01.04.00.12</t>
  </si>
  <si>
    <t>Нож рыхлителя</t>
  </si>
  <si>
    <t>70-5126</t>
  </si>
  <si>
    <t>Наконечник зуба</t>
  </si>
  <si>
    <t>4Т5501</t>
  </si>
  <si>
    <t>175-78-31230</t>
  </si>
  <si>
    <t>Коронка</t>
  </si>
  <si>
    <t>ЭКГ -4,6;  5А</t>
  </si>
  <si>
    <t xml:space="preserve">1041.01.01 </t>
  </si>
  <si>
    <t>Зуб ковша (прямой)</t>
  </si>
  <si>
    <t xml:space="preserve">1085.52.06-1Б </t>
  </si>
  <si>
    <t>Зуб ковша (косой)</t>
  </si>
  <si>
    <t>Скребки для лебедок</t>
  </si>
  <si>
    <t>04.09-22-Н</t>
  </si>
  <si>
    <t>Скрепер литой 0,4 куб.м.</t>
  </si>
  <si>
    <t>363784-ГМ10.Н3</t>
  </si>
  <si>
    <t>Скрепер литой 0,5 куб.м.</t>
  </si>
  <si>
    <t>Скрепер литой 0,6 куб.м.</t>
  </si>
  <si>
    <t>СГ 060у</t>
  </si>
  <si>
    <t>Скрепер цельнолитой 0,6 куб.м. (усиленный)</t>
  </si>
  <si>
    <t>Щековая дробилка "Тельмана"</t>
  </si>
  <si>
    <t>ДЩ 008-02-023Б</t>
  </si>
  <si>
    <t>Бронь подвижной щеки</t>
  </si>
  <si>
    <t>ДЩ 008-02-03Г</t>
  </si>
  <si>
    <t xml:space="preserve">Плита </t>
  </si>
  <si>
    <t>ДЩ 008-03-20СБ</t>
  </si>
  <si>
    <t>Распорная плита L=620</t>
  </si>
  <si>
    <t>ДЩ 008-03-21СБ</t>
  </si>
  <si>
    <t>Распорная плита L=720</t>
  </si>
  <si>
    <t>ДЩ 008-02-19</t>
  </si>
  <si>
    <t>Клин</t>
  </si>
  <si>
    <t>БЩД-20</t>
  </si>
  <si>
    <t>М-2249б-1 (ДР04.010.160.01)</t>
  </si>
  <si>
    <t>Плита дробящая (подвижная) крайняя</t>
  </si>
  <si>
    <t>М-2249б-2 (ДР04.010.160.02)</t>
  </si>
  <si>
    <t>Плита дробящая (подвижная) средняя</t>
  </si>
  <si>
    <t>М-2252б-2 (ДР04.010.170.02)</t>
  </si>
  <si>
    <t>Плита дробящая (неподвижная) средняя</t>
  </si>
  <si>
    <t>ДСУ "Гармония"</t>
  </si>
  <si>
    <t>37140.1.25.6</t>
  </si>
  <si>
    <t>Дробилка FKB</t>
  </si>
  <si>
    <t>Дробилка Terex J-1175</t>
  </si>
  <si>
    <t>ШД.26.05.002</t>
  </si>
  <si>
    <t>Плита облицовки (нижняя)</t>
  </si>
  <si>
    <t>ДР.08.05.004</t>
  </si>
  <si>
    <t>Плита облицовочная №4 (корпусная часть)</t>
  </si>
  <si>
    <t>109.001</t>
  </si>
  <si>
    <t>109.010</t>
  </si>
  <si>
    <t xml:space="preserve">Коронка </t>
  </si>
  <si>
    <t>1538а</t>
  </si>
  <si>
    <t>Броня для течки (бункер)</t>
  </si>
  <si>
    <t xml:space="preserve"> Дробилка ЩД  60х100</t>
  </si>
  <si>
    <t>09.10218-15</t>
  </si>
  <si>
    <t>Мельница МШЦ 2,7х3,6</t>
  </si>
  <si>
    <t>1360.03.261-1СБ</t>
  </si>
  <si>
    <t>Футеровка №1 готовая зап.часть</t>
  </si>
  <si>
    <t>ИЧ300Х18Г4  /  ст.110Г13Л</t>
  </si>
  <si>
    <t>1360.03.262-1СБ</t>
  </si>
  <si>
    <t>Футеровка №2 готовая зап.часть</t>
  </si>
  <si>
    <t>1360.03.263-1СБ</t>
  </si>
  <si>
    <t>Футеровка №3 готовая зап.часть</t>
  </si>
  <si>
    <t>1360.03.264-1СБ</t>
  </si>
  <si>
    <t>Футеровка №4 готовая зап.часть</t>
  </si>
  <si>
    <t>ИЧ300Х18Г4 /  ст.110Г13Л</t>
  </si>
  <si>
    <t>1360.02.205-5СБ</t>
  </si>
  <si>
    <t>Футеровка торцовая готовая зап.часть</t>
  </si>
  <si>
    <t>Мельница МШР 2,1х3,0</t>
  </si>
  <si>
    <t>1374.03.301-МСБ</t>
  </si>
  <si>
    <t>1374.03.302-МСБ</t>
  </si>
  <si>
    <t>1374.03.303-МСБ</t>
  </si>
  <si>
    <t>1374.03.304-МСБ</t>
  </si>
  <si>
    <t>1374.02.204-МСБ</t>
  </si>
  <si>
    <t>Мельница МШЦ 2,1х3,0</t>
  </si>
  <si>
    <t>ФМ 100.01</t>
  </si>
  <si>
    <t>Футеровка готовая зап.часть</t>
  </si>
  <si>
    <t>ФМ 100.02</t>
  </si>
  <si>
    <t>ФМ 100.03</t>
  </si>
  <si>
    <t>ФМ 100.04</t>
  </si>
  <si>
    <t>Футеровка  готовая зап.часть</t>
  </si>
  <si>
    <t>ФМ 100.05</t>
  </si>
  <si>
    <t>Мельниц МШЦ 3,2х4,5</t>
  </si>
  <si>
    <t>ЛИС 150000000</t>
  </si>
  <si>
    <t>Бронь ребристая готовая зап.часть</t>
  </si>
  <si>
    <t>ЛИС 160000000</t>
  </si>
  <si>
    <t xml:space="preserve">       Мельница          МШЦ 3,6</t>
  </si>
  <si>
    <t>ОФ-1005а</t>
  </si>
  <si>
    <t>Бронь торцовая готовая зап.часть</t>
  </si>
  <si>
    <t>Мельница МШР 3,2х4,5</t>
  </si>
  <si>
    <t>Ф00-278</t>
  </si>
  <si>
    <t>Бронь торцовая №1 готовая зап.часть</t>
  </si>
  <si>
    <t>Ф00-279</t>
  </si>
  <si>
    <t>Плита дробящая неподвижная , готовая деталь</t>
  </si>
  <si>
    <t>Плита дробящая подвижная , готовая деталь</t>
  </si>
  <si>
    <t>Плита дробящая подвижная, готовая деталь</t>
  </si>
  <si>
    <t>Клин регулировочный , готовая деталь</t>
  </si>
  <si>
    <t>Плита распорная передняя , готовая деталь</t>
  </si>
  <si>
    <t>Плита дробящая подвижная , гот.деталь</t>
  </si>
  <si>
    <t>Плита дробящая подвижная  , гот.деталь</t>
  </si>
  <si>
    <t>Плита дробящая неподвижная , гот.деталь</t>
  </si>
  <si>
    <t>Плита дробящая подвижная, гот.деталь</t>
  </si>
  <si>
    <t>Плита дробящая неподв, усиленная, гот.деталь</t>
  </si>
  <si>
    <t>Плита распорная задняя , готовая деталь</t>
  </si>
  <si>
    <t>Плита дробящая неподвижная (шаг 80 мм)</t>
  </si>
  <si>
    <t>Плита дробящая подвижная (шаг 80 мм)</t>
  </si>
  <si>
    <t>Плита дробящая подвижная (шаг 60 мм)</t>
  </si>
  <si>
    <t>Плита дробящая неподвижная (шаг 60 мм)</t>
  </si>
  <si>
    <t>Цена при заказе до 500 т.р. без НДС</t>
  </si>
  <si>
    <t>Цена при заказе до 1000 т.р. без НДС</t>
  </si>
  <si>
    <t>Цена при заказе до 3000 т.р. без НДС</t>
  </si>
  <si>
    <t>Цена при заказе до 500 т.р. с НДС</t>
  </si>
  <si>
    <t>Цена при заказе до 1000 т.р. с НДС</t>
  </si>
  <si>
    <t>Цена при заказе до 3000 т.р. с НДС</t>
  </si>
  <si>
    <t>Цены указаны на условии EXW г.Баймак при условии 50% предоплаты  перед изготовлением продукции и 50% по готовности продукции.</t>
  </si>
  <si>
    <t>Срок изготовления 30 календарных дней при размещении продукции до 25 числа предыдущего месяца .</t>
  </si>
  <si>
    <t>Комплект плит на СМД-111</t>
  </si>
  <si>
    <t>Комплект плит на СМД-118</t>
  </si>
  <si>
    <t>Плита дробящая подвижная усиленная, гот.деталь</t>
  </si>
  <si>
    <t>Комплект плит на СМД-110</t>
  </si>
  <si>
    <t>Комплект плит на СМД-109</t>
  </si>
  <si>
    <t>Комплект плит на СМД-118 усиленные</t>
  </si>
  <si>
    <t>110.00.00.002</t>
  </si>
  <si>
    <t>https://drive.google.com/file/d/0ByXPqyLxgPN7SUp5T3BwSVVMWkU/view?usp=sharing</t>
  </si>
  <si>
    <t>Эскиз (чертеж) детали</t>
  </si>
  <si>
    <t>https://drive.google.com/file/d/0ByXPqyLxgPN7MHBqUng2QW45SVE/view?usp=sharing</t>
  </si>
  <si>
    <t>эскиз</t>
  </si>
  <si>
    <t>Комплект плит на СМД-108</t>
  </si>
  <si>
    <t>3141сб</t>
  </si>
  <si>
    <t xml:space="preserve">                   Номенклатурный перечень и цены </t>
  </si>
  <si>
    <t xml:space="preserve">на запасные части и комплектующие для дробильных установок и мельниц выпускаемых  ОАО "Баймакский литейно-механический завод"                   </t>
  </si>
  <si>
    <t>из  стали 110Г13Л и 35Л, СЧ-20, ИЧХ28Н2</t>
  </si>
  <si>
    <t>КСД-2200
2 полуг 2016 г.</t>
  </si>
  <si>
    <t>КМД-2200
2 полуг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</si>
</sst>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 style="medium"/>
      <right style="medium"/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medium"/>
      <top style="thick">
        <color indexed="8"/>
      </top>
      <bottom style="thick">
        <color indexed="8"/>
      </bottom>
    </border>
    <border>
      <left style="medium"/>
      <right style="medium"/>
      <top style="thick">
        <color indexed="8"/>
      </top>
      <bottom>
        <color indexed="63"/>
      </bottom>
    </border>
    <border>
      <left style="medium"/>
      <right style="medium"/>
      <top style="medium"/>
      <bottom style="thick">
        <color indexed="8"/>
      </bottom>
    </border>
    <border>
      <left style="medium"/>
      <right style="medium"/>
      <top style="thick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0" fillId="0" borderId="77" xfId="43" applyFont="1" applyBorder="1" applyAlignment="1">
      <alignment horizontal="center" vertical="center"/>
    </xf>
    <xf numFmtId="44" fontId="0" fillId="0" borderId="78" xfId="43" applyFont="1" applyBorder="1" applyAlignment="1">
      <alignment horizontal="center" vertical="center"/>
    </xf>
    <xf numFmtId="44" fontId="0" fillId="0" borderId="79" xfId="43" applyFont="1" applyBorder="1" applyAlignment="1">
      <alignment horizontal="center" vertical="center"/>
    </xf>
    <xf numFmtId="44" fontId="0" fillId="0" borderId="69" xfId="43" applyFont="1" applyBorder="1" applyAlignment="1">
      <alignment horizontal="center" vertical="center"/>
    </xf>
    <xf numFmtId="44" fontId="0" fillId="0" borderId="20" xfId="43" applyFont="1" applyBorder="1" applyAlignment="1">
      <alignment horizontal="center" vertical="center"/>
    </xf>
    <xf numFmtId="44" fontId="0" fillId="0" borderId="16" xfId="43" applyFont="1" applyBorder="1" applyAlignment="1">
      <alignment horizontal="center" vertical="center"/>
    </xf>
    <xf numFmtId="44" fontId="0" fillId="0" borderId="15" xfId="43" applyFont="1" applyBorder="1" applyAlignment="1">
      <alignment horizontal="center" vertical="center"/>
    </xf>
    <xf numFmtId="44" fontId="0" fillId="0" borderId="52" xfId="43" applyFont="1" applyBorder="1" applyAlignment="1">
      <alignment horizontal="center" vertical="center"/>
    </xf>
    <xf numFmtId="44" fontId="0" fillId="0" borderId="58" xfId="43" applyFont="1" applyBorder="1" applyAlignment="1">
      <alignment horizontal="center" vertical="center"/>
    </xf>
    <xf numFmtId="44" fontId="0" fillId="0" borderId="72" xfId="43" applyFont="1" applyBorder="1" applyAlignment="1">
      <alignment horizontal="center" vertical="center"/>
    </xf>
    <xf numFmtId="44" fontId="0" fillId="0" borderId="57" xfId="43" applyFont="1" applyBorder="1" applyAlignment="1">
      <alignment horizontal="center" vertical="center"/>
    </xf>
    <xf numFmtId="44" fontId="0" fillId="0" borderId="49" xfId="43" applyFont="1" applyBorder="1" applyAlignment="1">
      <alignment horizontal="center" vertical="center"/>
    </xf>
    <xf numFmtId="44" fontId="0" fillId="0" borderId="60" xfId="43" applyFont="1" applyBorder="1" applyAlignment="1">
      <alignment horizontal="center" vertical="center"/>
    </xf>
    <xf numFmtId="44" fontId="0" fillId="0" borderId="65" xfId="43" applyFont="1" applyBorder="1" applyAlignment="1">
      <alignment horizontal="center" vertical="center"/>
    </xf>
    <xf numFmtId="44" fontId="0" fillId="0" borderId="33" xfId="43" applyFont="1" applyBorder="1" applyAlignment="1">
      <alignment horizontal="center" vertical="center"/>
    </xf>
    <xf numFmtId="44" fontId="0" fillId="0" borderId="39" xfId="43" applyFont="1" applyBorder="1" applyAlignment="1">
      <alignment horizontal="center" vertical="center"/>
    </xf>
    <xf numFmtId="44" fontId="0" fillId="0" borderId="80" xfId="43" applyFont="1" applyBorder="1" applyAlignment="1">
      <alignment horizontal="center" vertical="center"/>
    </xf>
    <xf numFmtId="44" fontId="0" fillId="0" borderId="30" xfId="43" applyFont="1" applyBorder="1" applyAlignment="1">
      <alignment horizontal="center" vertical="center"/>
    </xf>
    <xf numFmtId="44" fontId="0" fillId="0" borderId="53" xfId="43" applyFont="1" applyBorder="1" applyAlignment="1">
      <alignment horizontal="center" vertical="center"/>
    </xf>
    <xf numFmtId="44" fontId="0" fillId="0" borderId="34" xfId="43" applyFont="1" applyBorder="1" applyAlignment="1">
      <alignment horizontal="center" vertical="center"/>
    </xf>
    <xf numFmtId="44" fontId="0" fillId="0" borderId="38" xfId="43" applyFont="1" applyBorder="1" applyAlignment="1">
      <alignment horizontal="center" vertical="center"/>
    </xf>
    <xf numFmtId="44" fontId="0" fillId="0" borderId="41" xfId="43" applyFont="1" applyBorder="1" applyAlignment="1">
      <alignment horizontal="center" vertical="center"/>
    </xf>
    <xf numFmtId="44" fontId="0" fillId="0" borderId="46" xfId="43" applyFont="1" applyBorder="1" applyAlignment="1">
      <alignment horizontal="center" vertical="center"/>
    </xf>
    <xf numFmtId="44" fontId="0" fillId="33" borderId="58" xfId="43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34" borderId="81" xfId="0" applyFont="1" applyFill="1" applyBorder="1" applyAlignment="1">
      <alignment horizontal="center"/>
    </xf>
    <xf numFmtId="0" fontId="3" fillId="34" borderId="82" xfId="0" applyFont="1" applyFill="1" applyBorder="1" applyAlignment="1">
      <alignment horizontal="center"/>
    </xf>
    <xf numFmtId="0" fontId="3" fillId="34" borderId="83" xfId="0" applyFont="1" applyFill="1" applyBorder="1" applyAlignment="1">
      <alignment horizontal="center" wrapText="1"/>
    </xf>
    <xf numFmtId="0" fontId="3" fillId="34" borderId="84" xfId="0" applyFont="1" applyFill="1" applyBorder="1" applyAlignment="1">
      <alignment horizontal="center"/>
    </xf>
    <xf numFmtId="0" fontId="3" fillId="34" borderId="85" xfId="0" applyFont="1" applyFill="1" applyBorder="1" applyAlignment="1">
      <alignment horizontal="center"/>
    </xf>
    <xf numFmtId="0" fontId="3" fillId="34" borderId="86" xfId="0" applyFont="1" applyFill="1" applyBorder="1" applyAlignment="1">
      <alignment horizontal="center" wrapText="1"/>
    </xf>
    <xf numFmtId="0" fontId="3" fillId="34" borderId="87" xfId="0" applyFont="1" applyFill="1" applyBorder="1" applyAlignment="1">
      <alignment horizontal="center"/>
    </xf>
    <xf numFmtId="0" fontId="3" fillId="34" borderId="88" xfId="0" applyFont="1" applyFill="1" applyBorder="1" applyAlignment="1">
      <alignment horizontal="center" wrapText="1"/>
    </xf>
    <xf numFmtId="0" fontId="3" fillId="34" borderId="89" xfId="0" applyFont="1" applyFill="1" applyBorder="1" applyAlignment="1">
      <alignment horizontal="center" wrapText="1"/>
    </xf>
    <xf numFmtId="0" fontId="3" fillId="34" borderId="90" xfId="0" applyFont="1" applyFill="1" applyBorder="1" applyAlignment="1">
      <alignment horizontal="center" wrapText="1"/>
    </xf>
    <xf numFmtId="44" fontId="0" fillId="0" borderId="51" xfId="43" applyFont="1" applyBorder="1" applyAlignment="1">
      <alignment horizontal="center" vertical="center"/>
    </xf>
    <xf numFmtId="44" fontId="0" fillId="0" borderId="32" xfId="43" applyFont="1" applyBorder="1" applyAlignment="1">
      <alignment horizontal="center" vertical="center"/>
    </xf>
    <xf numFmtId="44" fontId="0" fillId="33" borderId="39" xfId="43" applyFont="1" applyFill="1" applyBorder="1" applyAlignment="1">
      <alignment horizontal="center" vertical="center"/>
    </xf>
    <xf numFmtId="44" fontId="0" fillId="0" borderId="91" xfId="43" applyFont="1" applyBorder="1" applyAlignment="1">
      <alignment horizontal="center" vertical="center"/>
    </xf>
    <xf numFmtId="44" fontId="0" fillId="0" borderId="14" xfId="43" applyFont="1" applyBorder="1" applyAlignment="1">
      <alignment horizontal="center" vertical="center"/>
    </xf>
    <xf numFmtId="44" fontId="0" fillId="0" borderId="22" xfId="43" applyFont="1" applyBorder="1" applyAlignment="1">
      <alignment horizontal="center" vertical="center"/>
    </xf>
    <xf numFmtId="44" fontId="0" fillId="0" borderId="27" xfId="43" applyFont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 wrapText="1"/>
    </xf>
    <xf numFmtId="0" fontId="3" fillId="34" borderId="92" xfId="0" applyFont="1" applyFill="1" applyBorder="1" applyAlignment="1">
      <alignment horizontal="center"/>
    </xf>
    <xf numFmtId="0" fontId="3" fillId="34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/>
    </xf>
    <xf numFmtId="0" fontId="3" fillId="34" borderId="58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3" fillId="34" borderId="77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44" fontId="0" fillId="0" borderId="95" xfId="43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34" borderId="96" xfId="0" applyFont="1" applyFill="1" applyBorder="1" applyAlignment="1">
      <alignment horizontal="center"/>
    </xf>
    <xf numFmtId="0" fontId="3" fillId="34" borderId="97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 wrapText="1"/>
    </xf>
    <xf numFmtId="0" fontId="3" fillId="34" borderId="58" xfId="0" applyFont="1" applyFill="1" applyBorder="1" applyAlignment="1">
      <alignment horizontal="center" wrapText="1"/>
    </xf>
    <xf numFmtId="0" fontId="3" fillId="34" borderId="53" xfId="0" applyFont="1" applyFill="1" applyBorder="1" applyAlignment="1">
      <alignment horizontal="center" wrapText="1"/>
    </xf>
    <xf numFmtId="0" fontId="1" fillId="0" borderId="65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/>
    </xf>
    <xf numFmtId="0" fontId="3" fillId="34" borderId="9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34" borderId="99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4" fontId="5" fillId="0" borderId="15" xfId="43" applyFont="1" applyBorder="1" applyAlignment="1">
      <alignment horizontal="center" vertical="center"/>
    </xf>
    <xf numFmtId="44" fontId="5" fillId="0" borderId="52" xfId="43" applyFont="1" applyBorder="1" applyAlignment="1">
      <alignment horizontal="center" vertical="center"/>
    </xf>
    <xf numFmtId="44" fontId="5" fillId="0" borderId="33" xfId="43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4" fontId="5" fillId="0" borderId="27" xfId="43" applyFont="1" applyBorder="1" applyAlignment="1">
      <alignment horizontal="center" vertical="center"/>
    </xf>
    <xf numFmtId="44" fontId="5" fillId="0" borderId="65" xfId="43" applyFont="1" applyBorder="1" applyAlignment="1">
      <alignment horizontal="center" vertical="center"/>
    </xf>
    <xf numFmtId="44" fontId="5" fillId="0" borderId="46" xfId="43" applyFont="1" applyBorder="1" applyAlignment="1">
      <alignment horizontal="center" vertical="center"/>
    </xf>
    <xf numFmtId="44" fontId="0" fillId="0" borderId="19" xfId="43" applyFont="1" applyBorder="1" applyAlignment="1">
      <alignment horizontal="center" vertical="center"/>
    </xf>
    <xf numFmtId="44" fontId="0" fillId="0" borderId="75" xfId="43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44" fontId="5" fillId="0" borderId="14" xfId="43" applyFont="1" applyBorder="1" applyAlignment="1">
      <alignment horizontal="center" vertical="center"/>
    </xf>
    <xf numFmtId="44" fontId="5" fillId="0" borderId="49" xfId="43" applyFont="1" applyBorder="1" applyAlignment="1">
      <alignment horizontal="center" vertical="center"/>
    </xf>
    <xf numFmtId="44" fontId="5" fillId="0" borderId="30" xfId="43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44" fontId="5" fillId="0" borderId="0" xfId="43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44" fontId="5" fillId="0" borderId="100" xfId="43" applyFont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3" fillId="0" borderId="77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/>
    </xf>
    <xf numFmtId="0" fontId="3" fillId="0" borderId="49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5" fillId="0" borderId="10" xfId="42" applyFill="1" applyBorder="1" applyAlignment="1" applyProtection="1">
      <alignment horizontal="center" vertical="center" wrapText="1"/>
      <protection/>
    </xf>
    <xf numFmtId="0" fontId="35" fillId="0" borderId="13" xfId="42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34" borderId="93" xfId="0" applyFont="1" applyFill="1" applyBorder="1" applyAlignment="1">
      <alignment horizontal="center" vertical="center" wrapText="1"/>
    </xf>
    <xf numFmtId="0" fontId="4" fillId="34" borderId="99" xfId="0" applyFont="1" applyFill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wrapText="1"/>
    </xf>
    <xf numFmtId="0" fontId="4" fillId="0" borderId="10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0</xdr:row>
      <xdr:rowOff>123825</xdr:rowOff>
    </xdr:from>
    <xdr:to>
      <xdr:col>14</xdr:col>
      <xdr:colOff>381000</xdr:colOff>
      <xdr:row>0</xdr:row>
      <xdr:rowOff>123825</xdr:rowOff>
    </xdr:to>
    <xdr:pic>
      <xdr:nvPicPr>
        <xdr:cNvPr id="1" name="Рисунок 1" descr="Лого БЛМЗ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123825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2</xdr:col>
      <xdr:colOff>104775</xdr:colOff>
      <xdr:row>0</xdr:row>
      <xdr:rowOff>76200</xdr:rowOff>
    </xdr:to>
    <xdr:pic>
      <xdr:nvPicPr>
        <xdr:cNvPr id="2" name="Рисунок 2" descr="Лого БЛМЗ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620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yXPqyLxgPN7MHBqUng2QW45SVE/view?usp=sharing" TargetMode="External" /><Relationship Id="rId2" Type="http://schemas.openxmlformats.org/officeDocument/2006/relationships/hyperlink" Target="https://drive.google.com/file/d/0ByXPqyLxgPN7SUp5T3BwSVVMWkU/view?usp=sharing" TargetMode="External" /><Relationship Id="rId3" Type="http://schemas.openxmlformats.org/officeDocument/2006/relationships/hyperlink" Target="file://C:\Users\tar\Google%20&#1044;&#1080;&#1089;&#1082;\&#1044;&#1056;&#1054;%20&#1095;&#1077;&#1088;&#1090;&#1077;&#1078;&#1080;\&#1057;&#1052;&#1044;-118%20&#1087;&#1083;&#1080;&#1090;&#1072;%20&#1087;&#1086;&#1076;&#1074;&#1080;&#1078;&#1085;&#1072;&#1103;%203450.02.021.0.pdf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8"/>
  <sheetViews>
    <sheetView tabSelected="1" zoomScale="110" zoomScaleNormal="110" zoomScalePageLayoutView="0" workbookViewId="0" topLeftCell="B1">
      <pane ySplit="7" topLeftCell="A89" activePane="bottomLeft" state="frozen"/>
      <selection pane="topLeft" activeCell="A1" sqref="A1"/>
      <selection pane="bottomLeft" activeCell="M59" sqref="M59"/>
    </sheetView>
  </sheetViews>
  <sheetFormatPr defaultColWidth="9.140625" defaultRowHeight="12.75"/>
  <cols>
    <col min="1" max="1" width="4.28125" style="109" customWidth="1"/>
    <col min="2" max="2" width="16.8515625" style="109" customWidth="1"/>
    <col min="3" max="3" width="25.140625" style="141" customWidth="1"/>
    <col min="4" max="4" width="29.28125" style="141" hidden="1" customWidth="1"/>
    <col min="5" max="5" width="1.8515625" style="141" hidden="1" customWidth="1"/>
    <col min="6" max="6" width="44.00390625" style="109" customWidth="1"/>
    <col min="7" max="7" width="13.421875" style="109" customWidth="1"/>
    <col min="8" max="8" width="7.140625" style="109" customWidth="1"/>
    <col min="9" max="9" width="13.140625" style="109" customWidth="1"/>
    <col min="10" max="10" width="14.8515625" style="109" customWidth="1"/>
    <col min="11" max="11" width="15.00390625" style="109" customWidth="1"/>
    <col min="12" max="12" width="16.00390625" style="109" customWidth="1"/>
    <col min="13" max="13" width="14.28125" style="109" customWidth="1"/>
    <col min="14" max="14" width="15.140625" style="109" customWidth="1"/>
    <col min="15" max="16384" width="9.140625" style="109" customWidth="1"/>
  </cols>
  <sheetData>
    <row r="1" ht="15"/>
    <row r="2" spans="2:13" ht="26.25" customHeight="1">
      <c r="B2" s="276" t="s">
        <v>332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2:13" ht="3" customHeight="1" hidden="1">
      <c r="B3" s="2"/>
      <c r="C3" s="3"/>
      <c r="D3" s="3"/>
      <c r="E3" s="3"/>
      <c r="F3" s="2"/>
      <c r="G3" s="4"/>
      <c r="H3" s="104"/>
      <c r="I3" s="104"/>
      <c r="J3" s="104"/>
      <c r="K3" s="104"/>
      <c r="L3" s="104"/>
      <c r="M3" s="104"/>
    </row>
    <row r="4" spans="2:13" ht="36" customHeight="1">
      <c r="B4" s="276" t="s">
        <v>333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</row>
    <row r="5" spans="2:13" ht="27" customHeight="1">
      <c r="B5" s="276" t="s">
        <v>334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2:7" ht="14.25" customHeight="1" thickBot="1">
      <c r="B6" s="110"/>
      <c r="C6" s="111"/>
      <c r="D6" s="111"/>
      <c r="E6" s="111"/>
      <c r="F6" s="110"/>
      <c r="G6" s="1"/>
    </row>
    <row r="7" spans="2:14" ht="46.5" customHeight="1" thickBot="1">
      <c r="B7" s="229" t="s">
        <v>0</v>
      </c>
      <c r="C7" s="114" t="s">
        <v>1</v>
      </c>
      <c r="D7" s="114"/>
      <c r="E7" s="114" t="s">
        <v>327</v>
      </c>
      <c r="F7" s="229" t="s">
        <v>2</v>
      </c>
      <c r="G7" s="112" t="s">
        <v>3</v>
      </c>
      <c r="H7" s="112" t="s">
        <v>4</v>
      </c>
      <c r="I7" s="113" t="s">
        <v>311</v>
      </c>
      <c r="J7" s="114" t="s">
        <v>314</v>
      </c>
      <c r="K7" s="114" t="s">
        <v>312</v>
      </c>
      <c r="L7" s="114" t="s">
        <v>315</v>
      </c>
      <c r="M7" s="115" t="s">
        <v>313</v>
      </c>
      <c r="N7" s="115" t="s">
        <v>316</v>
      </c>
    </row>
    <row r="8" spans="2:14" ht="17.25" customHeight="1" thickBot="1">
      <c r="B8" s="279" t="s">
        <v>5</v>
      </c>
      <c r="C8" s="264"/>
      <c r="D8" s="10"/>
      <c r="E8" s="10"/>
      <c r="F8" s="71" t="s">
        <v>330</v>
      </c>
      <c r="G8" s="148" t="s">
        <v>8</v>
      </c>
      <c r="H8" s="255">
        <f>H9+H10</f>
        <v>582</v>
      </c>
      <c r="I8" s="260">
        <f>H8*120</f>
        <v>69840</v>
      </c>
      <c r="J8" s="257">
        <f aca="true" t="shared" si="0" ref="J8:J35">I8*1.18</f>
        <v>82411.2</v>
      </c>
      <c r="K8" s="257">
        <f>H8*110</f>
        <v>64020</v>
      </c>
      <c r="L8" s="258">
        <f aca="true" t="shared" si="1" ref="L8:L74">K8*1.18</f>
        <v>75543.59999999999</v>
      </c>
      <c r="M8" s="258">
        <f>H8*100</f>
        <v>58200</v>
      </c>
      <c r="N8" s="258">
        <f aca="true" t="shared" si="2" ref="N8:N78">M8*1.18</f>
        <v>68676</v>
      </c>
    </row>
    <row r="9" spans="2:14" ht="22.5" customHeight="1">
      <c r="B9" s="277"/>
      <c r="C9" s="5" t="s">
        <v>6</v>
      </c>
      <c r="D9" s="5"/>
      <c r="E9" s="5"/>
      <c r="F9" s="66" t="s">
        <v>7</v>
      </c>
      <c r="G9" s="147" t="s">
        <v>8</v>
      </c>
      <c r="H9" s="119">
        <v>292</v>
      </c>
      <c r="I9" s="222">
        <f>H9*120</f>
        <v>35040</v>
      </c>
      <c r="J9" s="159">
        <f>I9*1.18</f>
        <v>41347.2</v>
      </c>
      <c r="K9" s="159">
        <f>H9*110</f>
        <v>32120</v>
      </c>
      <c r="L9" s="169">
        <f t="shared" si="1"/>
        <v>37901.6</v>
      </c>
      <c r="M9" s="169">
        <f>H9*100</f>
        <v>29200</v>
      </c>
      <c r="N9" s="169">
        <f t="shared" si="2"/>
        <v>34456</v>
      </c>
    </row>
    <row r="10" spans="2:14" ht="16.5" customHeight="1">
      <c r="B10" s="277"/>
      <c r="C10" s="6" t="s">
        <v>9</v>
      </c>
      <c r="D10" s="6"/>
      <c r="E10" s="6"/>
      <c r="F10" s="67" t="s">
        <v>10</v>
      </c>
      <c r="G10" s="143" t="s">
        <v>8</v>
      </c>
      <c r="H10" s="120">
        <v>290</v>
      </c>
      <c r="I10" s="149">
        <f aca="true" t="shared" si="3" ref="I10:I35">H10*120</f>
        <v>34800</v>
      </c>
      <c r="J10" s="157">
        <f t="shared" si="0"/>
        <v>41064</v>
      </c>
      <c r="K10" s="157">
        <f aca="true" t="shared" si="4" ref="K10:K35">H10*110</f>
        <v>31900</v>
      </c>
      <c r="L10" s="164">
        <f t="shared" si="1"/>
        <v>37642</v>
      </c>
      <c r="M10" s="164">
        <f aca="true" t="shared" si="5" ref="M10:M35">H10*100</f>
        <v>29000</v>
      </c>
      <c r="N10" s="164">
        <f t="shared" si="2"/>
        <v>34220</v>
      </c>
    </row>
    <row r="11" spans="2:14" ht="17.25" customHeight="1">
      <c r="B11" s="277"/>
      <c r="C11" s="7">
        <v>4844800002</v>
      </c>
      <c r="D11" s="267"/>
      <c r="E11" s="267"/>
      <c r="F11" s="68" t="s">
        <v>11</v>
      </c>
      <c r="G11" s="144" t="s">
        <v>8</v>
      </c>
      <c r="H11" s="120">
        <v>27</v>
      </c>
      <c r="I11" s="149">
        <f t="shared" si="3"/>
        <v>3240</v>
      </c>
      <c r="J11" s="157">
        <f t="shared" si="0"/>
        <v>3823.2</v>
      </c>
      <c r="K11" s="157">
        <f t="shared" si="4"/>
        <v>2970</v>
      </c>
      <c r="L11" s="164">
        <f t="shared" si="1"/>
        <v>3504.6</v>
      </c>
      <c r="M11" s="164">
        <f t="shared" si="5"/>
        <v>2700</v>
      </c>
      <c r="N11" s="164">
        <f t="shared" si="2"/>
        <v>3186</v>
      </c>
    </row>
    <row r="12" spans="2:14" ht="16.5" customHeight="1">
      <c r="B12" s="277"/>
      <c r="C12" s="8">
        <v>4844800003</v>
      </c>
      <c r="D12" s="8"/>
      <c r="E12" s="8"/>
      <c r="F12" s="69" t="s">
        <v>12</v>
      </c>
      <c r="G12" s="145" t="s">
        <v>8</v>
      </c>
      <c r="H12" s="120">
        <v>27</v>
      </c>
      <c r="I12" s="149">
        <f t="shared" si="3"/>
        <v>3240</v>
      </c>
      <c r="J12" s="157">
        <f t="shared" si="0"/>
        <v>3823.2</v>
      </c>
      <c r="K12" s="157">
        <f t="shared" si="4"/>
        <v>2970</v>
      </c>
      <c r="L12" s="164">
        <f t="shared" si="1"/>
        <v>3504.6</v>
      </c>
      <c r="M12" s="164">
        <f t="shared" si="5"/>
        <v>2700</v>
      </c>
      <c r="N12" s="164">
        <f t="shared" si="2"/>
        <v>3186</v>
      </c>
    </row>
    <row r="13" spans="2:14" ht="17.25" customHeight="1">
      <c r="B13" s="277"/>
      <c r="C13" s="8">
        <v>4844800005</v>
      </c>
      <c r="D13" s="8"/>
      <c r="E13" s="8"/>
      <c r="F13" s="69" t="s">
        <v>13</v>
      </c>
      <c r="G13" s="145" t="s">
        <v>8</v>
      </c>
      <c r="H13" s="120">
        <v>19</v>
      </c>
      <c r="I13" s="149">
        <f t="shared" si="3"/>
        <v>2280</v>
      </c>
      <c r="J13" s="157">
        <f t="shared" si="0"/>
        <v>2690.3999999999996</v>
      </c>
      <c r="K13" s="157">
        <f t="shared" si="4"/>
        <v>2090</v>
      </c>
      <c r="L13" s="164">
        <f t="shared" si="1"/>
        <v>2466.2</v>
      </c>
      <c r="M13" s="164">
        <f t="shared" si="5"/>
        <v>1900</v>
      </c>
      <c r="N13" s="164">
        <f t="shared" si="2"/>
        <v>2242</v>
      </c>
    </row>
    <row r="14" spans="2:14" ht="17.25" customHeight="1">
      <c r="B14" s="277"/>
      <c r="C14" s="9">
        <v>4844800004</v>
      </c>
      <c r="D14" s="268"/>
      <c r="E14" s="268"/>
      <c r="F14" s="70" t="s">
        <v>14</v>
      </c>
      <c r="G14" s="146" t="s">
        <v>8</v>
      </c>
      <c r="H14" s="120">
        <v>19</v>
      </c>
      <c r="I14" s="149">
        <f t="shared" si="3"/>
        <v>2280</v>
      </c>
      <c r="J14" s="157">
        <f t="shared" si="0"/>
        <v>2690.3999999999996</v>
      </c>
      <c r="K14" s="157">
        <f t="shared" si="4"/>
        <v>2090</v>
      </c>
      <c r="L14" s="164">
        <f t="shared" si="1"/>
        <v>2466.2</v>
      </c>
      <c r="M14" s="164">
        <f t="shared" si="5"/>
        <v>1900</v>
      </c>
      <c r="N14" s="164">
        <f t="shared" si="2"/>
        <v>2242</v>
      </c>
    </row>
    <row r="15" spans="2:14" ht="16.5" customHeight="1" thickBot="1">
      <c r="B15" s="278"/>
      <c r="C15" s="21">
        <v>35422</v>
      </c>
      <c r="D15" s="21"/>
      <c r="E15" s="21"/>
      <c r="F15" s="101" t="s">
        <v>15</v>
      </c>
      <c r="G15" s="259" t="s">
        <v>16</v>
      </c>
      <c r="H15" s="103">
        <v>120</v>
      </c>
      <c r="I15" s="151">
        <f t="shared" si="3"/>
        <v>14400</v>
      </c>
      <c r="J15" s="167">
        <f t="shared" si="0"/>
        <v>16992</v>
      </c>
      <c r="K15" s="167">
        <f t="shared" si="4"/>
        <v>13200</v>
      </c>
      <c r="L15" s="168">
        <f t="shared" si="1"/>
        <v>15576</v>
      </c>
      <c r="M15" s="168">
        <f t="shared" si="5"/>
        <v>12000</v>
      </c>
      <c r="N15" s="168">
        <f t="shared" si="2"/>
        <v>14160</v>
      </c>
    </row>
    <row r="16" spans="2:14" ht="16.5" customHeight="1" thickBot="1">
      <c r="B16" s="279" t="s">
        <v>17</v>
      </c>
      <c r="C16" s="22"/>
      <c r="D16" s="22"/>
      <c r="E16" s="22"/>
      <c r="F16" s="71" t="s">
        <v>323</v>
      </c>
      <c r="G16" s="148" t="s">
        <v>8</v>
      </c>
      <c r="H16" s="255">
        <f>H17+H18</f>
        <v>1015</v>
      </c>
      <c r="I16" s="260">
        <f t="shared" si="3"/>
        <v>121800</v>
      </c>
      <c r="J16" s="257">
        <f t="shared" si="0"/>
        <v>143724</v>
      </c>
      <c r="K16" s="257">
        <f>H16*110</f>
        <v>111650</v>
      </c>
      <c r="L16" s="258">
        <f t="shared" si="1"/>
        <v>131747</v>
      </c>
      <c r="M16" s="258">
        <f>H16*100</f>
        <v>101500</v>
      </c>
      <c r="N16" s="258">
        <f t="shared" si="2"/>
        <v>119770</v>
      </c>
    </row>
    <row r="17" spans="2:14" ht="15" customHeight="1">
      <c r="B17" s="277"/>
      <c r="C17" s="11" t="s">
        <v>18</v>
      </c>
      <c r="D17" s="11"/>
      <c r="E17" s="11"/>
      <c r="F17" s="72" t="s">
        <v>307</v>
      </c>
      <c r="G17" s="45" t="s">
        <v>8</v>
      </c>
      <c r="H17" s="118">
        <v>485</v>
      </c>
      <c r="I17" s="150">
        <f t="shared" si="3"/>
        <v>58200</v>
      </c>
      <c r="J17" s="156">
        <f t="shared" si="0"/>
        <v>68676</v>
      </c>
      <c r="K17" s="156">
        <f t="shared" si="4"/>
        <v>53350</v>
      </c>
      <c r="L17" s="163">
        <f t="shared" si="1"/>
        <v>62953</v>
      </c>
      <c r="M17" s="163">
        <f t="shared" si="5"/>
        <v>48500</v>
      </c>
      <c r="N17" s="163">
        <f t="shared" si="2"/>
        <v>57230</v>
      </c>
    </row>
    <row r="18" spans="2:14" ht="19.5" customHeight="1" thickBot="1">
      <c r="B18" s="277"/>
      <c r="C18" s="12" t="s">
        <v>19</v>
      </c>
      <c r="D18" s="12"/>
      <c r="E18" s="12"/>
      <c r="F18" s="73" t="s">
        <v>308</v>
      </c>
      <c r="G18" s="46" t="s">
        <v>8</v>
      </c>
      <c r="H18" s="103">
        <v>530</v>
      </c>
      <c r="I18" s="151">
        <f t="shared" si="3"/>
        <v>63600</v>
      </c>
      <c r="J18" s="167">
        <f t="shared" si="0"/>
        <v>75048</v>
      </c>
      <c r="K18" s="167">
        <f t="shared" si="4"/>
        <v>58300</v>
      </c>
      <c r="L18" s="168">
        <f t="shared" si="1"/>
        <v>68794</v>
      </c>
      <c r="M18" s="168">
        <f t="shared" si="5"/>
        <v>53000</v>
      </c>
      <c r="N18" s="168">
        <f t="shared" si="2"/>
        <v>62540</v>
      </c>
    </row>
    <row r="19" spans="2:14" ht="19.5" customHeight="1" thickBot="1">
      <c r="B19" s="277"/>
      <c r="C19" s="261"/>
      <c r="D19" s="261"/>
      <c r="E19" s="261"/>
      <c r="F19" s="112" t="s">
        <v>323</v>
      </c>
      <c r="G19" s="262" t="s">
        <v>8</v>
      </c>
      <c r="H19" s="248">
        <f>H20+H21</f>
        <v>1005</v>
      </c>
      <c r="I19" s="263">
        <f t="shared" si="3"/>
        <v>120600</v>
      </c>
      <c r="J19" s="251">
        <f t="shared" si="0"/>
        <v>142308</v>
      </c>
      <c r="K19" s="251">
        <f t="shared" si="4"/>
        <v>110550</v>
      </c>
      <c r="L19" s="252">
        <f t="shared" si="1"/>
        <v>130449</v>
      </c>
      <c r="M19" s="252">
        <f t="shared" si="5"/>
        <v>100500</v>
      </c>
      <c r="N19" s="252">
        <f t="shared" si="2"/>
        <v>118590</v>
      </c>
    </row>
    <row r="20" spans="2:14" ht="19.5" customHeight="1">
      <c r="B20" s="277"/>
      <c r="C20" s="13" t="s">
        <v>20</v>
      </c>
      <c r="D20" s="13"/>
      <c r="E20" s="13"/>
      <c r="F20" s="74" t="s">
        <v>309</v>
      </c>
      <c r="G20" s="47" t="s">
        <v>8</v>
      </c>
      <c r="H20" s="175">
        <v>520</v>
      </c>
      <c r="I20" s="253">
        <f>H20*120</f>
        <v>62400</v>
      </c>
      <c r="J20" s="186">
        <f>I20*1.18</f>
        <v>73632</v>
      </c>
      <c r="K20" s="186">
        <f>H20*110</f>
        <v>57200</v>
      </c>
      <c r="L20" s="187">
        <f>K20*1.18</f>
        <v>67496</v>
      </c>
      <c r="M20" s="187">
        <f>H20*100</f>
        <v>52000</v>
      </c>
      <c r="N20" s="187">
        <f>M20*1.18</f>
        <v>61360</v>
      </c>
    </row>
    <row r="21" spans="2:14" ht="18.75" customHeight="1" thickBot="1">
      <c r="B21" s="277"/>
      <c r="C21" s="14" t="s">
        <v>21</v>
      </c>
      <c r="D21" s="14"/>
      <c r="E21" s="14"/>
      <c r="F21" s="75" t="s">
        <v>310</v>
      </c>
      <c r="G21" s="48" t="s">
        <v>8</v>
      </c>
      <c r="H21" s="103">
        <v>485</v>
      </c>
      <c r="I21" s="151">
        <f>H21*120</f>
        <v>58200</v>
      </c>
      <c r="J21" s="167">
        <f>I21*1.18</f>
        <v>68676</v>
      </c>
      <c r="K21" s="167">
        <f>H21*110</f>
        <v>53350</v>
      </c>
      <c r="L21" s="168">
        <f>K21*1.18</f>
        <v>62953</v>
      </c>
      <c r="M21" s="168">
        <f>H21*100</f>
        <v>48500</v>
      </c>
      <c r="N21" s="168">
        <f>M21*1.18</f>
        <v>57230</v>
      </c>
    </row>
    <row r="22" spans="2:14" ht="15.75" customHeight="1">
      <c r="B22" s="277"/>
      <c r="C22" s="15" t="s">
        <v>22</v>
      </c>
      <c r="D22" s="15"/>
      <c r="E22" s="15"/>
      <c r="F22" s="76" t="s">
        <v>12</v>
      </c>
      <c r="G22" s="49" t="s">
        <v>8</v>
      </c>
      <c r="H22" s="119">
        <v>60</v>
      </c>
      <c r="I22" s="152">
        <f t="shared" si="3"/>
        <v>7200</v>
      </c>
      <c r="J22" s="159">
        <f t="shared" si="0"/>
        <v>8496</v>
      </c>
      <c r="K22" s="159">
        <f t="shared" si="4"/>
        <v>6600</v>
      </c>
      <c r="L22" s="169">
        <f t="shared" si="1"/>
        <v>7788</v>
      </c>
      <c r="M22" s="169">
        <f t="shared" si="5"/>
        <v>6000</v>
      </c>
      <c r="N22" s="169">
        <f t="shared" si="2"/>
        <v>7080</v>
      </c>
    </row>
    <row r="23" spans="2:14" ht="15.75" customHeight="1">
      <c r="B23" s="277"/>
      <c r="C23" s="16" t="s">
        <v>23</v>
      </c>
      <c r="D23" s="16"/>
      <c r="E23" s="16"/>
      <c r="F23" s="69" t="s">
        <v>11</v>
      </c>
      <c r="G23" s="42" t="s">
        <v>8</v>
      </c>
      <c r="H23" s="120">
        <v>60</v>
      </c>
      <c r="I23" s="153">
        <f t="shared" si="3"/>
        <v>7200</v>
      </c>
      <c r="J23" s="157">
        <f t="shared" si="0"/>
        <v>8496</v>
      </c>
      <c r="K23" s="157">
        <f t="shared" si="4"/>
        <v>6600</v>
      </c>
      <c r="L23" s="164">
        <f t="shared" si="1"/>
        <v>7788</v>
      </c>
      <c r="M23" s="164">
        <f t="shared" si="5"/>
        <v>6000</v>
      </c>
      <c r="N23" s="164">
        <f t="shared" si="2"/>
        <v>7080</v>
      </c>
    </row>
    <row r="24" spans="2:14" ht="15" customHeight="1">
      <c r="B24" s="277"/>
      <c r="C24" s="16" t="s">
        <v>24</v>
      </c>
      <c r="D24" s="16"/>
      <c r="E24" s="16"/>
      <c r="F24" s="69" t="s">
        <v>14</v>
      </c>
      <c r="G24" s="42" t="s">
        <v>8</v>
      </c>
      <c r="H24" s="120">
        <v>18.7</v>
      </c>
      <c r="I24" s="153">
        <f t="shared" si="3"/>
        <v>2244</v>
      </c>
      <c r="J24" s="157">
        <f t="shared" si="0"/>
        <v>2647.92</v>
      </c>
      <c r="K24" s="157">
        <f t="shared" si="4"/>
        <v>2057</v>
      </c>
      <c r="L24" s="164">
        <f t="shared" si="1"/>
        <v>2427.2599999999998</v>
      </c>
      <c r="M24" s="164">
        <f t="shared" si="5"/>
        <v>1870</v>
      </c>
      <c r="N24" s="164">
        <f t="shared" si="2"/>
        <v>2206.6</v>
      </c>
    </row>
    <row r="25" spans="2:14" ht="15" customHeight="1">
      <c r="B25" s="277"/>
      <c r="C25" s="17" t="s">
        <v>25</v>
      </c>
      <c r="D25" s="17"/>
      <c r="E25" s="17"/>
      <c r="F25" s="70" t="s">
        <v>13</v>
      </c>
      <c r="G25" s="43" t="s">
        <v>8</v>
      </c>
      <c r="H25" s="120">
        <v>18.7</v>
      </c>
      <c r="I25" s="153">
        <f t="shared" si="3"/>
        <v>2244</v>
      </c>
      <c r="J25" s="157">
        <f t="shared" si="0"/>
        <v>2647.92</v>
      </c>
      <c r="K25" s="157">
        <f t="shared" si="4"/>
        <v>2057</v>
      </c>
      <c r="L25" s="164">
        <f t="shared" si="1"/>
        <v>2427.2599999999998</v>
      </c>
      <c r="M25" s="164">
        <f t="shared" si="5"/>
        <v>1870</v>
      </c>
      <c r="N25" s="164">
        <f t="shared" si="2"/>
        <v>2206.6</v>
      </c>
    </row>
    <row r="26" spans="2:14" ht="15" customHeight="1" thickBot="1">
      <c r="B26" s="278"/>
      <c r="C26" s="21" t="s">
        <v>26</v>
      </c>
      <c r="D26" s="21"/>
      <c r="E26" s="18"/>
      <c r="F26" s="101" t="s">
        <v>15</v>
      </c>
      <c r="G26" s="46" t="s">
        <v>16</v>
      </c>
      <c r="H26" s="103">
        <v>140</v>
      </c>
      <c r="I26" s="154">
        <f t="shared" si="3"/>
        <v>16800</v>
      </c>
      <c r="J26" s="167">
        <f t="shared" si="0"/>
        <v>19824</v>
      </c>
      <c r="K26" s="167">
        <f t="shared" si="4"/>
        <v>15400</v>
      </c>
      <c r="L26" s="168">
        <f t="shared" si="1"/>
        <v>18172</v>
      </c>
      <c r="M26" s="168">
        <f t="shared" si="5"/>
        <v>14000</v>
      </c>
      <c r="N26" s="168">
        <f t="shared" si="2"/>
        <v>16520</v>
      </c>
    </row>
    <row r="27" spans="2:14" ht="15" customHeight="1" thickBot="1">
      <c r="B27" s="279" t="s">
        <v>27</v>
      </c>
      <c r="C27" s="10"/>
      <c r="D27" s="10"/>
      <c r="E27" s="10"/>
      <c r="F27" s="80" t="s">
        <v>322</v>
      </c>
      <c r="G27" s="44" t="s">
        <v>8</v>
      </c>
      <c r="H27" s="255">
        <f>H28+H29</f>
        <v>1785</v>
      </c>
      <c r="I27" s="256">
        <f t="shared" si="3"/>
        <v>214200</v>
      </c>
      <c r="J27" s="257">
        <f t="shared" si="0"/>
        <v>252756</v>
      </c>
      <c r="K27" s="257">
        <f>H27*110</f>
        <v>196350</v>
      </c>
      <c r="L27" s="258">
        <f t="shared" si="1"/>
        <v>231693</v>
      </c>
      <c r="M27" s="258">
        <f>H27*100</f>
        <v>178500</v>
      </c>
      <c r="N27" s="258">
        <f t="shared" si="2"/>
        <v>210630</v>
      </c>
    </row>
    <row r="28" spans="2:14" ht="20.25" customHeight="1">
      <c r="B28" s="277"/>
      <c r="C28" s="5" t="s">
        <v>28</v>
      </c>
      <c r="D28" s="5"/>
      <c r="E28" s="5"/>
      <c r="F28" s="66" t="s">
        <v>7</v>
      </c>
      <c r="G28" s="39" t="s">
        <v>8</v>
      </c>
      <c r="H28" s="121">
        <v>920</v>
      </c>
      <c r="I28" s="155">
        <f t="shared" si="3"/>
        <v>110400</v>
      </c>
      <c r="J28" s="156">
        <f t="shared" si="0"/>
        <v>130272</v>
      </c>
      <c r="K28" s="156">
        <f t="shared" si="4"/>
        <v>101200</v>
      </c>
      <c r="L28" s="163">
        <f t="shared" si="1"/>
        <v>119416</v>
      </c>
      <c r="M28" s="163">
        <f t="shared" si="5"/>
        <v>92000</v>
      </c>
      <c r="N28" s="163">
        <f t="shared" si="2"/>
        <v>108560</v>
      </c>
    </row>
    <row r="29" spans="2:14" ht="22.5" customHeight="1">
      <c r="B29" s="277"/>
      <c r="C29" s="6" t="s">
        <v>325</v>
      </c>
      <c r="D29" s="6"/>
      <c r="E29" s="6"/>
      <c r="F29" s="67" t="s">
        <v>10</v>
      </c>
      <c r="G29" s="40" t="s">
        <v>8</v>
      </c>
      <c r="H29" s="117">
        <v>865</v>
      </c>
      <c r="I29" s="254">
        <f t="shared" si="3"/>
        <v>103800</v>
      </c>
      <c r="J29" s="186">
        <f t="shared" si="0"/>
        <v>122484</v>
      </c>
      <c r="K29" s="186">
        <f t="shared" si="4"/>
        <v>95150</v>
      </c>
      <c r="L29" s="187">
        <f t="shared" si="1"/>
        <v>112277</v>
      </c>
      <c r="M29" s="187">
        <f t="shared" si="5"/>
        <v>86500</v>
      </c>
      <c r="N29" s="187">
        <f t="shared" si="2"/>
        <v>102070</v>
      </c>
    </row>
    <row r="30" spans="2:14" ht="16.5" customHeight="1">
      <c r="B30" s="277"/>
      <c r="C30" s="7">
        <v>4845000018</v>
      </c>
      <c r="D30" s="267"/>
      <c r="E30" s="267"/>
      <c r="F30" s="68" t="s">
        <v>11</v>
      </c>
      <c r="G30" s="41" t="s">
        <v>8</v>
      </c>
      <c r="H30" s="174">
        <v>135</v>
      </c>
      <c r="I30" s="253">
        <f t="shared" si="3"/>
        <v>16200</v>
      </c>
      <c r="J30" s="186">
        <f t="shared" si="0"/>
        <v>19116</v>
      </c>
      <c r="K30" s="186">
        <f t="shared" si="4"/>
        <v>14850</v>
      </c>
      <c r="L30" s="187">
        <f t="shared" si="1"/>
        <v>17523</v>
      </c>
      <c r="M30" s="187">
        <f t="shared" si="5"/>
        <v>13500</v>
      </c>
      <c r="N30" s="187">
        <f t="shared" si="2"/>
        <v>15930</v>
      </c>
    </row>
    <row r="31" spans="2:14" ht="16.5" customHeight="1">
      <c r="B31" s="277"/>
      <c r="C31" s="8">
        <v>4845000019</v>
      </c>
      <c r="D31" s="8"/>
      <c r="E31" s="8"/>
      <c r="F31" s="69" t="s">
        <v>12</v>
      </c>
      <c r="G31" s="42" t="s">
        <v>8</v>
      </c>
      <c r="H31" s="120">
        <v>135</v>
      </c>
      <c r="I31" s="153">
        <f t="shared" si="3"/>
        <v>16200</v>
      </c>
      <c r="J31" s="157">
        <f t="shared" si="0"/>
        <v>19116</v>
      </c>
      <c r="K31" s="157">
        <f t="shared" si="4"/>
        <v>14850</v>
      </c>
      <c r="L31" s="164">
        <f t="shared" si="1"/>
        <v>17523</v>
      </c>
      <c r="M31" s="164">
        <f t="shared" si="5"/>
        <v>13500</v>
      </c>
      <c r="N31" s="164">
        <f t="shared" si="2"/>
        <v>15930</v>
      </c>
    </row>
    <row r="32" spans="2:14" ht="15" customHeight="1">
      <c r="B32" s="277"/>
      <c r="C32" s="8">
        <v>4845000021</v>
      </c>
      <c r="D32" s="8"/>
      <c r="E32" s="8"/>
      <c r="F32" s="69" t="s">
        <v>13</v>
      </c>
      <c r="G32" s="42" t="s">
        <v>8</v>
      </c>
      <c r="H32" s="120">
        <v>80</v>
      </c>
      <c r="I32" s="153">
        <f t="shared" si="3"/>
        <v>9600</v>
      </c>
      <c r="J32" s="157">
        <f t="shared" si="0"/>
        <v>11328</v>
      </c>
      <c r="K32" s="157">
        <f t="shared" si="4"/>
        <v>8800</v>
      </c>
      <c r="L32" s="164">
        <f t="shared" si="1"/>
        <v>10384</v>
      </c>
      <c r="M32" s="164">
        <f t="shared" si="5"/>
        <v>8000</v>
      </c>
      <c r="N32" s="164">
        <f t="shared" si="2"/>
        <v>9440</v>
      </c>
    </row>
    <row r="33" spans="2:14" ht="15" customHeight="1">
      <c r="B33" s="277"/>
      <c r="C33" s="9">
        <v>4845000022</v>
      </c>
      <c r="D33" s="268"/>
      <c r="E33" s="268"/>
      <c r="F33" s="70" t="s">
        <v>14</v>
      </c>
      <c r="G33" s="42" t="s">
        <v>8</v>
      </c>
      <c r="H33" s="120">
        <v>80</v>
      </c>
      <c r="I33" s="153">
        <f t="shared" si="3"/>
        <v>9600</v>
      </c>
      <c r="J33" s="157">
        <f t="shared" si="0"/>
        <v>11328</v>
      </c>
      <c r="K33" s="157">
        <f t="shared" si="4"/>
        <v>8800</v>
      </c>
      <c r="L33" s="164">
        <f t="shared" si="1"/>
        <v>10384</v>
      </c>
      <c r="M33" s="164">
        <f t="shared" si="5"/>
        <v>8000</v>
      </c>
      <c r="N33" s="164">
        <f t="shared" si="2"/>
        <v>9440</v>
      </c>
    </row>
    <row r="34" spans="2:14" ht="15" customHeight="1">
      <c r="B34" s="277"/>
      <c r="C34" s="20">
        <v>4845000025</v>
      </c>
      <c r="D34" s="20"/>
      <c r="E34" s="20"/>
      <c r="F34" s="78" t="s">
        <v>29</v>
      </c>
      <c r="G34" s="51" t="s">
        <v>16</v>
      </c>
      <c r="H34" s="120">
        <v>148</v>
      </c>
      <c r="I34" s="153">
        <f t="shared" si="3"/>
        <v>17760</v>
      </c>
      <c r="J34" s="157">
        <f t="shared" si="0"/>
        <v>20956.8</v>
      </c>
      <c r="K34" s="157">
        <f t="shared" si="4"/>
        <v>16280</v>
      </c>
      <c r="L34" s="164">
        <f t="shared" si="1"/>
        <v>19210.399999999998</v>
      </c>
      <c r="M34" s="164">
        <f t="shared" si="5"/>
        <v>14800</v>
      </c>
      <c r="N34" s="164">
        <f t="shared" si="2"/>
        <v>17464</v>
      </c>
    </row>
    <row r="35" spans="2:14" ht="15" customHeight="1" thickBot="1">
      <c r="B35" s="278"/>
      <c r="C35" s="21" t="s">
        <v>30</v>
      </c>
      <c r="D35" s="21"/>
      <c r="E35" s="21"/>
      <c r="F35" s="101" t="s">
        <v>31</v>
      </c>
      <c r="G35" s="46" t="s">
        <v>16</v>
      </c>
      <c r="H35" s="108">
        <v>158</v>
      </c>
      <c r="I35" s="189">
        <f t="shared" si="3"/>
        <v>18960</v>
      </c>
      <c r="J35" s="158">
        <f t="shared" si="0"/>
        <v>22372.8</v>
      </c>
      <c r="K35" s="158">
        <f t="shared" si="4"/>
        <v>17380</v>
      </c>
      <c r="L35" s="165">
        <f t="shared" si="1"/>
        <v>20508.399999999998</v>
      </c>
      <c r="M35" s="165">
        <f t="shared" si="5"/>
        <v>15800</v>
      </c>
      <c r="N35" s="165">
        <f t="shared" si="2"/>
        <v>18644</v>
      </c>
    </row>
    <row r="36" spans="2:14" ht="15" customHeight="1">
      <c r="B36" s="277" t="s">
        <v>32</v>
      </c>
      <c r="C36" s="25"/>
      <c r="D36" s="25"/>
      <c r="E36" s="25"/>
      <c r="F36" s="80" t="s">
        <v>319</v>
      </c>
      <c r="G36" s="53" t="s">
        <v>8</v>
      </c>
      <c r="H36" s="238">
        <v>3520</v>
      </c>
      <c r="I36" s="239">
        <f>H36*120</f>
        <v>422400</v>
      </c>
      <c r="J36" s="240">
        <f aca="true" t="shared" si="6" ref="J36:J74">I36*1.18</f>
        <v>498432</v>
      </c>
      <c r="K36" s="240">
        <f>H36*115</f>
        <v>404800</v>
      </c>
      <c r="L36" s="241">
        <f t="shared" si="1"/>
        <v>477664</v>
      </c>
      <c r="M36" s="241">
        <f>H36*112.5</f>
        <v>396000</v>
      </c>
      <c r="N36" s="241">
        <f t="shared" si="2"/>
        <v>467280</v>
      </c>
    </row>
    <row r="37" spans="2:14" ht="28.5" customHeight="1">
      <c r="B37" s="277"/>
      <c r="C37" s="22" t="s">
        <v>33</v>
      </c>
      <c r="D37" s="22"/>
      <c r="E37" s="22"/>
      <c r="F37" s="68" t="s">
        <v>296</v>
      </c>
      <c r="G37" s="41" t="s">
        <v>8</v>
      </c>
      <c r="H37" s="174">
        <v>840</v>
      </c>
      <c r="I37" s="190">
        <f aca="true" t="shared" si="7" ref="I37:I56">H37*120</f>
        <v>100800</v>
      </c>
      <c r="J37" s="160">
        <f aca="true" t="shared" si="8" ref="J37:J56">I37*1.18</f>
        <v>118944</v>
      </c>
      <c r="K37" s="160">
        <f aca="true" t="shared" si="9" ref="K37:K56">H37*115</f>
        <v>96600</v>
      </c>
      <c r="L37" s="166">
        <f aca="true" t="shared" si="10" ref="L37:L56">K37*1.18</f>
        <v>113988</v>
      </c>
      <c r="M37" s="166">
        <f aca="true" t="shared" si="11" ref="M37:M56">H37*112.5</f>
        <v>94500</v>
      </c>
      <c r="N37" s="166">
        <f t="shared" si="2"/>
        <v>111510</v>
      </c>
    </row>
    <row r="38" spans="2:14" ht="18" customHeight="1">
      <c r="B38" s="277"/>
      <c r="C38" s="23" t="s">
        <v>34</v>
      </c>
      <c r="D38" s="23"/>
      <c r="E38" s="23"/>
      <c r="F38" s="78" t="s">
        <v>297</v>
      </c>
      <c r="G38" s="51" t="s">
        <v>8</v>
      </c>
      <c r="H38" s="125">
        <v>880</v>
      </c>
      <c r="I38" s="153">
        <f t="shared" si="7"/>
        <v>105600</v>
      </c>
      <c r="J38" s="157">
        <f t="shared" si="8"/>
        <v>124608</v>
      </c>
      <c r="K38" s="157">
        <f t="shared" si="9"/>
        <v>101200</v>
      </c>
      <c r="L38" s="164">
        <f t="shared" si="10"/>
        <v>119416</v>
      </c>
      <c r="M38" s="164">
        <f t="shared" si="11"/>
        <v>99000</v>
      </c>
      <c r="N38" s="164">
        <f t="shared" si="2"/>
        <v>116820</v>
      </c>
    </row>
    <row r="39" spans="2:14" ht="18" customHeight="1">
      <c r="B39" s="277"/>
      <c r="C39" s="23" t="s">
        <v>35</v>
      </c>
      <c r="D39" s="23"/>
      <c r="E39" s="23"/>
      <c r="F39" s="78" t="s">
        <v>298</v>
      </c>
      <c r="G39" s="51" t="s">
        <v>8</v>
      </c>
      <c r="H39" s="125">
        <v>960</v>
      </c>
      <c r="I39" s="153">
        <f t="shared" si="7"/>
        <v>115200</v>
      </c>
      <c r="J39" s="157">
        <f t="shared" si="8"/>
        <v>135936</v>
      </c>
      <c r="K39" s="157">
        <f t="shared" si="9"/>
        <v>110400</v>
      </c>
      <c r="L39" s="164">
        <f t="shared" si="10"/>
        <v>130272</v>
      </c>
      <c r="M39" s="164">
        <f t="shared" si="11"/>
        <v>108000</v>
      </c>
      <c r="N39" s="164">
        <f t="shared" si="2"/>
        <v>127440</v>
      </c>
    </row>
    <row r="40" spans="2:14" ht="18" customHeight="1">
      <c r="B40" s="277"/>
      <c r="C40" s="105" t="s">
        <v>36</v>
      </c>
      <c r="D40" s="105"/>
      <c r="E40" s="105"/>
      <c r="F40" s="106" t="s">
        <v>299</v>
      </c>
      <c r="G40" s="107" t="s">
        <v>37</v>
      </c>
      <c r="H40" s="125">
        <v>75</v>
      </c>
      <c r="I40" s="153">
        <f t="shared" si="7"/>
        <v>9000</v>
      </c>
      <c r="J40" s="157">
        <f t="shared" si="8"/>
        <v>10620</v>
      </c>
      <c r="K40" s="157">
        <f t="shared" si="9"/>
        <v>8625</v>
      </c>
      <c r="L40" s="164">
        <f t="shared" si="10"/>
        <v>10177.5</v>
      </c>
      <c r="M40" s="164">
        <f t="shared" si="11"/>
        <v>8437.5</v>
      </c>
      <c r="N40" s="164">
        <f t="shared" si="2"/>
        <v>9956.25</v>
      </c>
    </row>
    <row r="41" spans="2:14" ht="26.25" customHeight="1">
      <c r="B41" s="277"/>
      <c r="C41" s="23" t="s">
        <v>38</v>
      </c>
      <c r="D41" s="23"/>
      <c r="E41" s="23"/>
      <c r="F41" s="78" t="s">
        <v>300</v>
      </c>
      <c r="G41" s="51" t="s">
        <v>16</v>
      </c>
      <c r="H41" s="125">
        <v>588</v>
      </c>
      <c r="I41" s="153">
        <f t="shared" si="7"/>
        <v>70560</v>
      </c>
      <c r="J41" s="157">
        <f t="shared" si="8"/>
        <v>83260.79999999999</v>
      </c>
      <c r="K41" s="157">
        <f t="shared" si="9"/>
        <v>67620</v>
      </c>
      <c r="L41" s="164">
        <f t="shared" si="10"/>
        <v>79791.59999999999</v>
      </c>
      <c r="M41" s="164">
        <f t="shared" si="11"/>
        <v>66150</v>
      </c>
      <c r="N41" s="164">
        <f t="shared" si="2"/>
        <v>78057</v>
      </c>
    </row>
    <row r="42" spans="2:14" ht="23.25" customHeight="1" thickBot="1">
      <c r="B42" s="278"/>
      <c r="C42" s="242" t="s">
        <v>39</v>
      </c>
      <c r="D42" s="242"/>
      <c r="E42" s="242"/>
      <c r="F42" s="142" t="s">
        <v>40</v>
      </c>
      <c r="G42" s="243" t="s">
        <v>16</v>
      </c>
      <c r="H42" s="242">
        <v>308</v>
      </c>
      <c r="I42" s="189">
        <f t="shared" si="7"/>
        <v>36960</v>
      </c>
      <c r="J42" s="158">
        <f t="shared" si="8"/>
        <v>43612.799999999996</v>
      </c>
      <c r="K42" s="158">
        <f t="shared" si="9"/>
        <v>35420</v>
      </c>
      <c r="L42" s="165">
        <f t="shared" si="10"/>
        <v>41795.6</v>
      </c>
      <c r="M42" s="165">
        <f t="shared" si="11"/>
        <v>34650</v>
      </c>
      <c r="N42" s="165">
        <f t="shared" si="2"/>
        <v>40887</v>
      </c>
    </row>
    <row r="43" spans="2:14" ht="23.25" customHeight="1" thickBot="1">
      <c r="B43" s="71"/>
      <c r="C43" s="174"/>
      <c r="D43" s="174"/>
      <c r="E43" s="174"/>
      <c r="F43" s="80" t="s">
        <v>320</v>
      </c>
      <c r="G43" s="248" t="s">
        <v>8</v>
      </c>
      <c r="H43" s="249">
        <v>6284</v>
      </c>
      <c r="I43" s="250">
        <f t="shared" si="7"/>
        <v>754080</v>
      </c>
      <c r="J43" s="251">
        <f t="shared" si="8"/>
        <v>889814.3999999999</v>
      </c>
      <c r="K43" s="251">
        <f t="shared" si="9"/>
        <v>722660</v>
      </c>
      <c r="L43" s="252">
        <f t="shared" si="10"/>
        <v>852738.7999999999</v>
      </c>
      <c r="M43" s="252">
        <f t="shared" si="11"/>
        <v>706950</v>
      </c>
      <c r="N43" s="252">
        <f t="shared" si="2"/>
        <v>834201</v>
      </c>
    </row>
    <row r="44" spans="2:14" ht="15.75" customHeight="1" thickBot="1">
      <c r="B44" s="280" t="s">
        <v>41</v>
      </c>
      <c r="C44" s="5" t="s">
        <v>42</v>
      </c>
      <c r="D44" s="274" t="s">
        <v>329</v>
      </c>
      <c r="E44" s="274" t="s">
        <v>326</v>
      </c>
      <c r="F44" s="66" t="s">
        <v>301</v>
      </c>
      <c r="G44" s="39" t="s">
        <v>8</v>
      </c>
      <c r="H44" s="118">
        <v>1640</v>
      </c>
      <c r="I44" s="155">
        <f t="shared" si="7"/>
        <v>196800</v>
      </c>
      <c r="J44" s="156">
        <f t="shared" si="8"/>
        <v>232224</v>
      </c>
      <c r="K44" s="156">
        <f t="shared" si="9"/>
        <v>188600</v>
      </c>
      <c r="L44" s="163">
        <f t="shared" si="10"/>
        <v>222548</v>
      </c>
      <c r="M44" s="163">
        <f t="shared" si="11"/>
        <v>184500</v>
      </c>
      <c r="N44" s="163">
        <f t="shared" si="2"/>
        <v>217710</v>
      </c>
    </row>
    <row r="45" spans="2:14" ht="14.25" customHeight="1" thickBot="1" thickTop="1">
      <c r="B45" s="281"/>
      <c r="C45" s="16" t="s">
        <v>43</v>
      </c>
      <c r="D45" s="16"/>
      <c r="E45" s="275" t="s">
        <v>328</v>
      </c>
      <c r="F45" s="69" t="s">
        <v>302</v>
      </c>
      <c r="G45" s="42" t="s">
        <v>8</v>
      </c>
      <c r="H45" s="175">
        <v>1944</v>
      </c>
      <c r="I45" s="153">
        <f t="shared" si="7"/>
        <v>233280</v>
      </c>
      <c r="J45" s="157">
        <f t="shared" si="8"/>
        <v>275270.39999999997</v>
      </c>
      <c r="K45" s="157">
        <f t="shared" si="9"/>
        <v>223560</v>
      </c>
      <c r="L45" s="164">
        <f t="shared" si="10"/>
        <v>263800.8</v>
      </c>
      <c r="M45" s="164">
        <f t="shared" si="11"/>
        <v>218700</v>
      </c>
      <c r="N45" s="164">
        <f t="shared" si="2"/>
        <v>258066</v>
      </c>
    </row>
    <row r="46" spans="2:14" ht="18.75" customHeight="1" thickBot="1" thickTop="1">
      <c r="B46" s="281"/>
      <c r="C46" s="24" t="s">
        <v>44</v>
      </c>
      <c r="D46" s="24"/>
      <c r="E46" s="24"/>
      <c r="F46" s="79" t="s">
        <v>303</v>
      </c>
      <c r="G46" s="52" t="s">
        <v>8</v>
      </c>
      <c r="H46" s="108">
        <v>1350</v>
      </c>
      <c r="I46" s="191">
        <f t="shared" si="7"/>
        <v>162000</v>
      </c>
      <c r="J46" s="161">
        <f t="shared" si="8"/>
        <v>191160</v>
      </c>
      <c r="K46" s="161">
        <f t="shared" si="9"/>
        <v>155250</v>
      </c>
      <c r="L46" s="170">
        <f t="shared" si="10"/>
        <v>183195</v>
      </c>
      <c r="M46" s="170">
        <f t="shared" si="11"/>
        <v>151875</v>
      </c>
      <c r="N46" s="170">
        <f t="shared" si="2"/>
        <v>179212.5</v>
      </c>
    </row>
    <row r="47" spans="2:14" ht="18.75" customHeight="1" thickBot="1" thickTop="1">
      <c r="B47" s="281"/>
      <c r="C47" s="22"/>
      <c r="D47" s="22"/>
      <c r="E47" s="22"/>
      <c r="F47" s="80" t="s">
        <v>324</v>
      </c>
      <c r="G47" s="266" t="s">
        <v>8</v>
      </c>
      <c r="H47" s="265">
        <f>H50+H49+H48*2</f>
        <v>7901</v>
      </c>
      <c r="I47" s="239">
        <f t="shared" si="7"/>
        <v>948120</v>
      </c>
      <c r="J47" s="240">
        <f t="shared" si="8"/>
        <v>1118781.5999999999</v>
      </c>
      <c r="K47" s="240">
        <f t="shared" si="9"/>
        <v>908615</v>
      </c>
      <c r="L47" s="240">
        <f t="shared" si="10"/>
        <v>1072165.7</v>
      </c>
      <c r="M47" s="241">
        <f t="shared" si="11"/>
        <v>888862.5</v>
      </c>
      <c r="N47" s="241">
        <f t="shared" si="2"/>
        <v>1048857.75</v>
      </c>
    </row>
    <row r="48" spans="2:14" ht="31.5" customHeight="1" thickBot="1" thickTop="1">
      <c r="B48" s="281"/>
      <c r="C48" s="5" t="s">
        <v>45</v>
      </c>
      <c r="D48" s="5"/>
      <c r="E48" s="5"/>
      <c r="F48" s="66" t="s">
        <v>305</v>
      </c>
      <c r="G48" s="39" t="s">
        <v>8</v>
      </c>
      <c r="H48" s="118">
        <v>1872</v>
      </c>
      <c r="I48" s="155">
        <f t="shared" si="7"/>
        <v>224640</v>
      </c>
      <c r="J48" s="156">
        <f t="shared" si="8"/>
        <v>265075.2</v>
      </c>
      <c r="K48" s="156">
        <f t="shared" si="9"/>
        <v>215280</v>
      </c>
      <c r="L48" s="156">
        <f t="shared" si="10"/>
        <v>254030.4</v>
      </c>
      <c r="M48" s="163">
        <f t="shared" si="11"/>
        <v>210600</v>
      </c>
      <c r="N48" s="163">
        <f t="shared" si="2"/>
        <v>248508</v>
      </c>
    </row>
    <row r="49" spans="2:14" ht="18.75" customHeight="1" thickBot="1" thickTop="1">
      <c r="B49" s="281"/>
      <c r="C49" s="16" t="s">
        <v>46</v>
      </c>
      <c r="D49" s="16"/>
      <c r="E49" s="16"/>
      <c r="F49" s="69" t="s">
        <v>304</v>
      </c>
      <c r="G49" s="42" t="s">
        <v>8</v>
      </c>
      <c r="H49" s="120">
        <v>2059</v>
      </c>
      <c r="I49" s="153">
        <f t="shared" si="7"/>
        <v>247080</v>
      </c>
      <c r="J49" s="186">
        <f t="shared" si="8"/>
        <v>291554.39999999997</v>
      </c>
      <c r="K49" s="186">
        <f t="shared" si="9"/>
        <v>236785</v>
      </c>
      <c r="L49" s="187">
        <f t="shared" si="10"/>
        <v>279406.3</v>
      </c>
      <c r="M49" s="164">
        <f t="shared" si="11"/>
        <v>231637.5</v>
      </c>
      <c r="N49" s="164">
        <f t="shared" si="2"/>
        <v>273332.25</v>
      </c>
    </row>
    <row r="50" spans="2:14" ht="21" customHeight="1" thickBot="1" thickTop="1">
      <c r="B50" s="281"/>
      <c r="C50" s="22" t="s">
        <v>47</v>
      </c>
      <c r="D50" s="22"/>
      <c r="E50" s="22"/>
      <c r="F50" s="68" t="s">
        <v>321</v>
      </c>
      <c r="G50" s="41" t="s">
        <v>8</v>
      </c>
      <c r="H50" s="174">
        <v>2098</v>
      </c>
      <c r="I50" s="191">
        <f t="shared" si="7"/>
        <v>251760</v>
      </c>
      <c r="J50" s="161">
        <f t="shared" si="8"/>
        <v>297076.8</v>
      </c>
      <c r="K50" s="161">
        <f t="shared" si="9"/>
        <v>241270</v>
      </c>
      <c r="L50" s="170">
        <f t="shared" si="10"/>
        <v>284698.6</v>
      </c>
      <c r="M50" s="170">
        <f t="shared" si="11"/>
        <v>236025</v>
      </c>
      <c r="N50" s="170">
        <f t="shared" si="2"/>
        <v>278509.5</v>
      </c>
    </row>
    <row r="51" spans="2:14" ht="28.5" customHeight="1" thickBot="1" thickTop="1">
      <c r="B51" s="281"/>
      <c r="C51" s="25" t="s">
        <v>48</v>
      </c>
      <c r="D51" s="25"/>
      <c r="E51" s="25"/>
      <c r="F51" s="81" t="s">
        <v>300</v>
      </c>
      <c r="G51" s="45" t="s">
        <v>16</v>
      </c>
      <c r="H51" s="129">
        <v>1278</v>
      </c>
      <c r="I51" s="155">
        <f t="shared" si="7"/>
        <v>153360</v>
      </c>
      <c r="J51" s="156">
        <f t="shared" si="8"/>
        <v>180964.8</v>
      </c>
      <c r="K51" s="156">
        <f t="shared" si="9"/>
        <v>146970</v>
      </c>
      <c r="L51" s="163">
        <f t="shared" si="10"/>
        <v>173424.59999999998</v>
      </c>
      <c r="M51" s="163">
        <f t="shared" si="11"/>
        <v>143775</v>
      </c>
      <c r="N51" s="163">
        <f t="shared" si="2"/>
        <v>169654.5</v>
      </c>
    </row>
    <row r="52" spans="2:14" ht="18.75" customHeight="1" thickBot="1" thickTop="1">
      <c r="B52" s="281"/>
      <c r="C52" s="26" t="s">
        <v>49</v>
      </c>
      <c r="D52" s="26"/>
      <c r="E52" s="26"/>
      <c r="F52" s="82" t="s">
        <v>306</v>
      </c>
      <c r="G52" s="102" t="s">
        <v>16</v>
      </c>
      <c r="H52" s="130">
        <v>563</v>
      </c>
      <c r="I52" s="191">
        <f t="shared" si="7"/>
        <v>67560</v>
      </c>
      <c r="J52" s="161">
        <f t="shared" si="8"/>
        <v>79720.8</v>
      </c>
      <c r="K52" s="161">
        <f t="shared" si="9"/>
        <v>64745</v>
      </c>
      <c r="L52" s="170">
        <f t="shared" si="10"/>
        <v>76399.09999999999</v>
      </c>
      <c r="M52" s="170">
        <f t="shared" si="11"/>
        <v>63337.5</v>
      </c>
      <c r="N52" s="170">
        <f t="shared" si="2"/>
        <v>74738.25</v>
      </c>
    </row>
    <row r="53" spans="2:14" ht="15" customHeight="1" thickBot="1" thickTop="1">
      <c r="B53" s="281"/>
      <c r="C53" s="25" t="s">
        <v>50</v>
      </c>
      <c r="D53" s="25"/>
      <c r="E53" s="25"/>
      <c r="F53" s="81" t="s">
        <v>51</v>
      </c>
      <c r="G53" s="45" t="s">
        <v>8</v>
      </c>
      <c r="H53" s="129">
        <v>593</v>
      </c>
      <c r="I53" s="155">
        <f t="shared" si="7"/>
        <v>71160</v>
      </c>
      <c r="J53" s="156">
        <f t="shared" si="8"/>
        <v>83968.79999999999</v>
      </c>
      <c r="K53" s="156">
        <f t="shared" si="9"/>
        <v>68195</v>
      </c>
      <c r="L53" s="163">
        <f t="shared" si="10"/>
        <v>80470.09999999999</v>
      </c>
      <c r="M53" s="163">
        <f t="shared" si="11"/>
        <v>66712.5</v>
      </c>
      <c r="N53" s="163">
        <f t="shared" si="2"/>
        <v>78720.75</v>
      </c>
    </row>
    <row r="54" spans="2:14" ht="15" customHeight="1" thickBot="1" thickTop="1">
      <c r="B54" s="281"/>
      <c r="C54" s="23" t="s">
        <v>52</v>
      </c>
      <c r="D54" s="23"/>
      <c r="E54" s="23"/>
      <c r="F54" s="78" t="s">
        <v>51</v>
      </c>
      <c r="G54" s="51" t="s">
        <v>8</v>
      </c>
      <c r="H54" s="125">
        <v>593</v>
      </c>
      <c r="I54" s="153">
        <f t="shared" si="7"/>
        <v>71160</v>
      </c>
      <c r="J54" s="157">
        <f t="shared" si="8"/>
        <v>83968.79999999999</v>
      </c>
      <c r="K54" s="157">
        <f t="shared" si="9"/>
        <v>68195</v>
      </c>
      <c r="L54" s="164">
        <f t="shared" si="10"/>
        <v>80470.09999999999</v>
      </c>
      <c r="M54" s="164">
        <f t="shared" si="11"/>
        <v>66712.5</v>
      </c>
      <c r="N54" s="164">
        <f t="shared" si="2"/>
        <v>78720.75</v>
      </c>
    </row>
    <row r="55" spans="2:14" ht="15" customHeight="1" thickBot="1" thickTop="1">
      <c r="B55" s="281"/>
      <c r="C55" s="23" t="s">
        <v>53</v>
      </c>
      <c r="D55" s="23"/>
      <c r="E55" s="23"/>
      <c r="F55" s="78" t="s">
        <v>51</v>
      </c>
      <c r="G55" s="51" t="s">
        <v>8</v>
      </c>
      <c r="H55" s="125">
        <v>335</v>
      </c>
      <c r="I55" s="153">
        <f t="shared" si="7"/>
        <v>40200</v>
      </c>
      <c r="J55" s="157">
        <f t="shared" si="8"/>
        <v>47436</v>
      </c>
      <c r="K55" s="157">
        <f t="shared" si="9"/>
        <v>38525</v>
      </c>
      <c r="L55" s="164">
        <f t="shared" si="10"/>
        <v>45459.5</v>
      </c>
      <c r="M55" s="164">
        <f t="shared" si="11"/>
        <v>37687.5</v>
      </c>
      <c r="N55" s="164">
        <f t="shared" si="2"/>
        <v>44471.25</v>
      </c>
    </row>
    <row r="56" spans="2:14" ht="14.25" customHeight="1" thickBot="1" thickTop="1">
      <c r="B56" s="282"/>
      <c r="C56" s="27" t="s">
        <v>54</v>
      </c>
      <c r="D56" s="27"/>
      <c r="E56" s="27"/>
      <c r="F56" s="82" t="s">
        <v>51</v>
      </c>
      <c r="G56" s="54" t="s">
        <v>8</v>
      </c>
      <c r="H56" s="130">
        <v>335</v>
      </c>
      <c r="I56" s="191">
        <f t="shared" si="7"/>
        <v>40200</v>
      </c>
      <c r="J56" s="161">
        <f t="shared" si="8"/>
        <v>47436</v>
      </c>
      <c r="K56" s="161">
        <f t="shared" si="9"/>
        <v>38525</v>
      </c>
      <c r="L56" s="170">
        <f t="shared" si="10"/>
        <v>45459.5</v>
      </c>
      <c r="M56" s="170">
        <f t="shared" si="11"/>
        <v>37687.5</v>
      </c>
      <c r="N56" s="170">
        <f t="shared" si="2"/>
        <v>44471.25</v>
      </c>
    </row>
    <row r="57" spans="2:14" ht="18" customHeight="1" thickBot="1">
      <c r="B57" s="283" t="s">
        <v>55</v>
      </c>
      <c r="C57" s="5" t="s">
        <v>56</v>
      </c>
      <c r="D57" s="5"/>
      <c r="E57" s="5"/>
      <c r="F57" s="66" t="s">
        <v>10</v>
      </c>
      <c r="G57" s="39" t="s">
        <v>8</v>
      </c>
      <c r="H57" s="123">
        <v>770</v>
      </c>
      <c r="I57" s="155">
        <f aca="true" t="shared" si="12" ref="I57:I73">H57*110</f>
        <v>84700</v>
      </c>
      <c r="J57" s="156">
        <f t="shared" si="6"/>
        <v>99946</v>
      </c>
      <c r="K57" s="156">
        <f aca="true" t="shared" si="13" ref="K57:K73">H57*100</f>
        <v>77000</v>
      </c>
      <c r="L57" s="163">
        <f t="shared" si="1"/>
        <v>90860</v>
      </c>
      <c r="M57" s="163">
        <f aca="true" t="shared" si="14" ref="M57:M73">H57*95</f>
        <v>73150</v>
      </c>
      <c r="N57" s="163">
        <f t="shared" si="2"/>
        <v>86317</v>
      </c>
    </row>
    <row r="58" spans="2:14" ht="18" customHeight="1" thickBot="1" thickTop="1">
      <c r="B58" s="284"/>
      <c r="C58" s="24" t="s">
        <v>57</v>
      </c>
      <c r="D58" s="24"/>
      <c r="E58" s="24"/>
      <c r="F58" s="79" t="s">
        <v>7</v>
      </c>
      <c r="G58" s="52" t="s">
        <v>8</v>
      </c>
      <c r="H58" s="127">
        <v>776</v>
      </c>
      <c r="I58" s="189">
        <f t="shared" si="12"/>
        <v>85360</v>
      </c>
      <c r="J58" s="158">
        <f t="shared" si="6"/>
        <v>100724.79999999999</v>
      </c>
      <c r="K58" s="158">
        <f t="shared" si="13"/>
        <v>77600</v>
      </c>
      <c r="L58" s="165">
        <f t="shared" si="1"/>
        <v>91568</v>
      </c>
      <c r="M58" s="165">
        <f t="shared" si="14"/>
        <v>73720</v>
      </c>
      <c r="N58" s="165">
        <f t="shared" si="2"/>
        <v>86989.59999999999</v>
      </c>
    </row>
    <row r="59" spans="2:14" ht="16.5" customHeight="1" thickBot="1">
      <c r="B59" s="283" t="s">
        <v>58</v>
      </c>
      <c r="C59" s="5" t="s">
        <v>59</v>
      </c>
      <c r="D59" s="5"/>
      <c r="E59" s="5"/>
      <c r="F59" s="66" t="s">
        <v>10</v>
      </c>
      <c r="G59" s="39" t="s">
        <v>8</v>
      </c>
      <c r="H59" s="123">
        <v>470</v>
      </c>
      <c r="I59" s="155">
        <f t="shared" si="12"/>
        <v>51700</v>
      </c>
      <c r="J59" s="156">
        <f t="shared" si="6"/>
        <v>61006</v>
      </c>
      <c r="K59" s="156">
        <f t="shared" si="13"/>
        <v>47000</v>
      </c>
      <c r="L59" s="163">
        <f t="shared" si="1"/>
        <v>55460</v>
      </c>
      <c r="M59" s="163">
        <f t="shared" si="14"/>
        <v>44650</v>
      </c>
      <c r="N59" s="163">
        <f t="shared" si="2"/>
        <v>52687</v>
      </c>
    </row>
    <row r="60" spans="2:14" ht="18" customHeight="1" thickBot="1" thickTop="1">
      <c r="B60" s="284"/>
      <c r="C60" s="24" t="s">
        <v>60</v>
      </c>
      <c r="D60" s="24"/>
      <c r="E60" s="24"/>
      <c r="F60" s="79" t="s">
        <v>7</v>
      </c>
      <c r="G60" s="52" t="s">
        <v>8</v>
      </c>
      <c r="H60" s="127">
        <v>430</v>
      </c>
      <c r="I60" s="189">
        <f t="shared" si="12"/>
        <v>47300</v>
      </c>
      <c r="J60" s="158">
        <f t="shared" si="6"/>
        <v>55814</v>
      </c>
      <c r="K60" s="158">
        <f t="shared" si="13"/>
        <v>43000</v>
      </c>
      <c r="L60" s="165">
        <f t="shared" si="1"/>
        <v>50740</v>
      </c>
      <c r="M60" s="165">
        <f t="shared" si="14"/>
        <v>40850</v>
      </c>
      <c r="N60" s="165">
        <f t="shared" si="2"/>
        <v>48203</v>
      </c>
    </row>
    <row r="61" spans="2:14" ht="22.5" customHeight="1" thickBot="1">
      <c r="B61" s="283" t="s">
        <v>61</v>
      </c>
      <c r="C61" s="5" t="s">
        <v>62</v>
      </c>
      <c r="D61" s="5"/>
      <c r="E61" s="5"/>
      <c r="F61" s="66" t="s">
        <v>63</v>
      </c>
      <c r="G61" s="39" t="s">
        <v>8</v>
      </c>
      <c r="H61" s="118">
        <v>30</v>
      </c>
      <c r="I61" s="155">
        <f t="shared" si="12"/>
        <v>3300</v>
      </c>
      <c r="J61" s="156">
        <f t="shared" si="6"/>
        <v>3894</v>
      </c>
      <c r="K61" s="156">
        <f t="shared" si="13"/>
        <v>3000</v>
      </c>
      <c r="L61" s="163">
        <f t="shared" si="1"/>
        <v>3540</v>
      </c>
      <c r="M61" s="163">
        <f t="shared" si="14"/>
        <v>2850</v>
      </c>
      <c r="N61" s="163">
        <f t="shared" si="2"/>
        <v>3363</v>
      </c>
    </row>
    <row r="62" spans="2:14" ht="22.5" customHeight="1" thickBot="1" thickTop="1">
      <c r="B62" s="285"/>
      <c r="C62" s="22" t="s">
        <v>64</v>
      </c>
      <c r="D62" s="22"/>
      <c r="E62" s="22"/>
      <c r="F62" s="68" t="s">
        <v>65</v>
      </c>
      <c r="G62" s="41" t="s">
        <v>8</v>
      </c>
      <c r="H62" s="120">
        <v>600</v>
      </c>
      <c r="I62" s="153">
        <f t="shared" si="12"/>
        <v>66000</v>
      </c>
      <c r="J62" s="157">
        <f t="shared" si="6"/>
        <v>77880</v>
      </c>
      <c r="K62" s="157">
        <f t="shared" si="13"/>
        <v>60000</v>
      </c>
      <c r="L62" s="164">
        <f t="shared" si="1"/>
        <v>70800</v>
      </c>
      <c r="M62" s="164">
        <f t="shared" si="14"/>
        <v>57000</v>
      </c>
      <c r="N62" s="164">
        <f t="shared" si="2"/>
        <v>67260</v>
      </c>
    </row>
    <row r="63" spans="2:14" ht="22.5" customHeight="1" thickBot="1" thickTop="1">
      <c r="B63" s="285"/>
      <c r="C63" s="28" t="s">
        <v>66</v>
      </c>
      <c r="D63" s="28"/>
      <c r="E63" s="28"/>
      <c r="F63" s="83" t="s">
        <v>67</v>
      </c>
      <c r="G63" s="55" t="s">
        <v>8</v>
      </c>
      <c r="H63" s="120">
        <v>55</v>
      </c>
      <c r="I63" s="153">
        <f t="shared" si="12"/>
        <v>6050</v>
      </c>
      <c r="J63" s="157">
        <f t="shared" si="6"/>
        <v>7139</v>
      </c>
      <c r="K63" s="157">
        <f t="shared" si="13"/>
        <v>5500</v>
      </c>
      <c r="L63" s="164">
        <f t="shared" si="1"/>
        <v>6490</v>
      </c>
      <c r="M63" s="164">
        <f t="shared" si="14"/>
        <v>5225</v>
      </c>
      <c r="N63" s="164">
        <f t="shared" si="2"/>
        <v>6165.5</v>
      </c>
    </row>
    <row r="64" spans="2:14" ht="22.5" customHeight="1" thickBot="1" thickTop="1">
      <c r="B64" s="284"/>
      <c r="C64" s="24" t="s">
        <v>66</v>
      </c>
      <c r="D64" s="24"/>
      <c r="E64" s="24"/>
      <c r="F64" s="79" t="s">
        <v>67</v>
      </c>
      <c r="G64" s="52" t="s">
        <v>68</v>
      </c>
      <c r="H64" s="108">
        <v>55</v>
      </c>
      <c r="I64" s="189">
        <f t="shared" si="12"/>
        <v>6050</v>
      </c>
      <c r="J64" s="158">
        <f t="shared" si="6"/>
        <v>7139</v>
      </c>
      <c r="K64" s="158">
        <f t="shared" si="13"/>
        <v>5500</v>
      </c>
      <c r="L64" s="165">
        <f t="shared" si="1"/>
        <v>6490</v>
      </c>
      <c r="M64" s="165">
        <f t="shared" si="14"/>
        <v>5225</v>
      </c>
      <c r="N64" s="165">
        <f t="shared" si="2"/>
        <v>6165.5</v>
      </c>
    </row>
    <row r="65" spans="2:14" ht="15" customHeight="1" thickBot="1">
      <c r="B65" s="283" t="s">
        <v>69</v>
      </c>
      <c r="C65" s="237" t="s">
        <v>70</v>
      </c>
      <c r="D65" s="237"/>
      <c r="E65" s="237"/>
      <c r="F65" s="245" t="s">
        <v>67</v>
      </c>
      <c r="G65" s="194" t="s">
        <v>68</v>
      </c>
      <c r="H65" s="118">
        <v>116</v>
      </c>
      <c r="I65" s="155">
        <f t="shared" si="12"/>
        <v>12760</v>
      </c>
      <c r="J65" s="156">
        <f t="shared" si="6"/>
        <v>15056.8</v>
      </c>
      <c r="K65" s="156">
        <f t="shared" si="13"/>
        <v>11600</v>
      </c>
      <c r="L65" s="163">
        <f t="shared" si="1"/>
        <v>13688</v>
      </c>
      <c r="M65" s="163">
        <f t="shared" si="14"/>
        <v>11020</v>
      </c>
      <c r="N65" s="163">
        <f t="shared" si="2"/>
        <v>13003.599999999999</v>
      </c>
    </row>
    <row r="66" spans="2:14" ht="15" customHeight="1" thickBot="1" thickTop="1">
      <c r="B66" s="285"/>
      <c r="C66" s="247" t="s">
        <v>71</v>
      </c>
      <c r="D66" s="23"/>
      <c r="E66" s="23"/>
      <c r="F66" s="244" t="s">
        <v>72</v>
      </c>
      <c r="G66" s="195" t="s">
        <v>8</v>
      </c>
      <c r="H66" s="120">
        <v>52</v>
      </c>
      <c r="I66" s="153">
        <f t="shared" si="12"/>
        <v>5720</v>
      </c>
      <c r="J66" s="157">
        <f t="shared" si="6"/>
        <v>6749.599999999999</v>
      </c>
      <c r="K66" s="157">
        <f t="shared" si="13"/>
        <v>5200</v>
      </c>
      <c r="L66" s="164">
        <f t="shared" si="1"/>
        <v>6136</v>
      </c>
      <c r="M66" s="164">
        <f t="shared" si="14"/>
        <v>4940</v>
      </c>
      <c r="N66" s="164">
        <f t="shared" si="2"/>
        <v>5829.2</v>
      </c>
    </row>
    <row r="67" spans="2:14" ht="15" customHeight="1" thickBot="1" thickTop="1">
      <c r="B67" s="285"/>
      <c r="C67" s="247" t="s">
        <v>73</v>
      </c>
      <c r="D67" s="23"/>
      <c r="E67" s="23"/>
      <c r="F67" s="244" t="s">
        <v>74</v>
      </c>
      <c r="G67" s="195" t="s">
        <v>8</v>
      </c>
      <c r="H67" s="120">
        <v>34</v>
      </c>
      <c r="I67" s="153">
        <f t="shared" si="12"/>
        <v>3740</v>
      </c>
      <c r="J67" s="157">
        <f t="shared" si="6"/>
        <v>4413.2</v>
      </c>
      <c r="K67" s="157">
        <f t="shared" si="13"/>
        <v>3400</v>
      </c>
      <c r="L67" s="164">
        <f t="shared" si="1"/>
        <v>4012</v>
      </c>
      <c r="M67" s="164">
        <f t="shared" si="14"/>
        <v>3230</v>
      </c>
      <c r="N67" s="164">
        <f t="shared" si="2"/>
        <v>3811.3999999999996</v>
      </c>
    </row>
    <row r="68" spans="2:14" ht="15" customHeight="1" thickBot="1" thickTop="1">
      <c r="B68" s="285"/>
      <c r="C68" s="247" t="s">
        <v>75</v>
      </c>
      <c r="D68" s="23"/>
      <c r="E68" s="23"/>
      <c r="F68" s="244" t="s">
        <v>76</v>
      </c>
      <c r="G68" s="195" t="s">
        <v>8</v>
      </c>
      <c r="H68" s="120">
        <v>42</v>
      </c>
      <c r="I68" s="153">
        <f t="shared" si="12"/>
        <v>4620</v>
      </c>
      <c r="J68" s="157">
        <f t="shared" si="6"/>
        <v>5451.599999999999</v>
      </c>
      <c r="K68" s="157">
        <f t="shared" si="13"/>
        <v>4200</v>
      </c>
      <c r="L68" s="164">
        <f t="shared" si="1"/>
        <v>4956</v>
      </c>
      <c r="M68" s="164">
        <f t="shared" si="14"/>
        <v>3990</v>
      </c>
      <c r="N68" s="164">
        <f t="shared" si="2"/>
        <v>4708.2</v>
      </c>
    </row>
    <row r="69" spans="2:14" ht="15" customHeight="1" thickBot="1" thickTop="1">
      <c r="B69" s="285"/>
      <c r="C69" s="247" t="s">
        <v>77</v>
      </c>
      <c r="D69" s="23"/>
      <c r="E69" s="23"/>
      <c r="F69" s="244" t="s">
        <v>78</v>
      </c>
      <c r="G69" s="195" t="s">
        <v>8</v>
      </c>
      <c r="H69" s="120">
        <v>43</v>
      </c>
      <c r="I69" s="153">
        <f t="shared" si="12"/>
        <v>4730</v>
      </c>
      <c r="J69" s="157">
        <f t="shared" si="6"/>
        <v>5581.4</v>
      </c>
      <c r="K69" s="157">
        <f t="shared" si="13"/>
        <v>4300</v>
      </c>
      <c r="L69" s="164">
        <f t="shared" si="1"/>
        <v>5074</v>
      </c>
      <c r="M69" s="164">
        <f t="shared" si="14"/>
        <v>4085</v>
      </c>
      <c r="N69" s="164">
        <f t="shared" si="2"/>
        <v>4820.3</v>
      </c>
    </row>
    <row r="70" spans="2:14" ht="15" customHeight="1" thickBot="1" thickTop="1">
      <c r="B70" s="285"/>
      <c r="C70" s="247" t="s">
        <v>79</v>
      </c>
      <c r="D70" s="23"/>
      <c r="E70" s="23"/>
      <c r="F70" s="244" t="s">
        <v>80</v>
      </c>
      <c r="G70" s="195" t="s">
        <v>8</v>
      </c>
      <c r="H70" s="120">
        <v>45</v>
      </c>
      <c r="I70" s="153">
        <f t="shared" si="12"/>
        <v>4950</v>
      </c>
      <c r="J70" s="157">
        <f t="shared" si="6"/>
        <v>5841</v>
      </c>
      <c r="K70" s="157">
        <f t="shared" si="13"/>
        <v>4500</v>
      </c>
      <c r="L70" s="164">
        <f t="shared" si="1"/>
        <v>5310</v>
      </c>
      <c r="M70" s="164">
        <f t="shared" si="14"/>
        <v>4275</v>
      </c>
      <c r="N70" s="164">
        <f t="shared" si="2"/>
        <v>5044.5</v>
      </c>
    </row>
    <row r="71" spans="2:14" ht="15" customHeight="1" thickBot="1" thickTop="1">
      <c r="B71" s="285"/>
      <c r="C71" s="247" t="s">
        <v>81</v>
      </c>
      <c r="D71" s="23"/>
      <c r="E71" s="23"/>
      <c r="F71" s="244" t="s">
        <v>82</v>
      </c>
      <c r="G71" s="195" t="s">
        <v>8</v>
      </c>
      <c r="H71" s="120">
        <v>29</v>
      </c>
      <c r="I71" s="153">
        <f t="shared" si="12"/>
        <v>3190</v>
      </c>
      <c r="J71" s="157">
        <f t="shared" si="6"/>
        <v>3764.2</v>
      </c>
      <c r="K71" s="157">
        <f t="shared" si="13"/>
        <v>2900</v>
      </c>
      <c r="L71" s="164">
        <f t="shared" si="1"/>
        <v>3422</v>
      </c>
      <c r="M71" s="164">
        <f t="shared" si="14"/>
        <v>2755</v>
      </c>
      <c r="N71" s="164">
        <f t="shared" si="2"/>
        <v>3250.8999999999996</v>
      </c>
    </row>
    <row r="72" spans="2:14" ht="15" customHeight="1" thickBot="1" thickTop="1">
      <c r="B72" s="285"/>
      <c r="C72" s="247" t="s">
        <v>83</v>
      </c>
      <c r="D72" s="23"/>
      <c r="E72" s="23"/>
      <c r="F72" s="244" t="s">
        <v>84</v>
      </c>
      <c r="G72" s="195" t="s">
        <v>8</v>
      </c>
      <c r="H72" s="120">
        <v>34</v>
      </c>
      <c r="I72" s="153">
        <f t="shared" si="12"/>
        <v>3740</v>
      </c>
      <c r="J72" s="157">
        <f t="shared" si="6"/>
        <v>4413.2</v>
      </c>
      <c r="K72" s="157">
        <f t="shared" si="13"/>
        <v>3400</v>
      </c>
      <c r="L72" s="164">
        <f t="shared" si="1"/>
        <v>4012</v>
      </c>
      <c r="M72" s="164">
        <f t="shared" si="14"/>
        <v>3230</v>
      </c>
      <c r="N72" s="164">
        <f t="shared" si="2"/>
        <v>3811.3999999999996</v>
      </c>
    </row>
    <row r="73" spans="2:14" ht="15" customHeight="1" thickBot="1" thickTop="1">
      <c r="B73" s="284"/>
      <c r="C73" s="21" t="s">
        <v>85</v>
      </c>
      <c r="D73" s="21"/>
      <c r="E73" s="21"/>
      <c r="F73" s="246" t="s">
        <v>86</v>
      </c>
      <c r="G73" s="73" t="s">
        <v>8</v>
      </c>
      <c r="H73" s="108">
        <v>42</v>
      </c>
      <c r="I73" s="189">
        <f t="shared" si="12"/>
        <v>4620</v>
      </c>
      <c r="J73" s="158">
        <f t="shared" si="6"/>
        <v>5451.599999999999</v>
      </c>
      <c r="K73" s="158">
        <f t="shared" si="13"/>
        <v>4200</v>
      </c>
      <c r="L73" s="165">
        <f t="shared" si="1"/>
        <v>4956</v>
      </c>
      <c r="M73" s="165">
        <f t="shared" si="14"/>
        <v>3990</v>
      </c>
      <c r="N73" s="165">
        <f t="shared" si="2"/>
        <v>4708.2</v>
      </c>
    </row>
    <row r="74" spans="2:14" ht="15" customHeight="1" thickBot="1">
      <c r="B74" s="283" t="s">
        <v>87</v>
      </c>
      <c r="C74" s="25">
        <v>1059204001</v>
      </c>
      <c r="D74" s="25"/>
      <c r="E74" s="25"/>
      <c r="F74" s="81" t="s">
        <v>88</v>
      </c>
      <c r="G74" s="45" t="s">
        <v>8</v>
      </c>
      <c r="H74" s="118">
        <v>89</v>
      </c>
      <c r="I74" s="155">
        <f aca="true" t="shared" si="15" ref="I74:I79">H74*130</f>
        <v>11570</v>
      </c>
      <c r="J74" s="156">
        <f t="shared" si="6"/>
        <v>13652.599999999999</v>
      </c>
      <c r="K74" s="156">
        <f aca="true" t="shared" si="16" ref="K74:K79">H74*120</f>
        <v>10680</v>
      </c>
      <c r="L74" s="163">
        <f t="shared" si="1"/>
        <v>12602.4</v>
      </c>
      <c r="M74" s="163">
        <f aca="true" t="shared" si="17" ref="M74:M79">H74*110</f>
        <v>9790</v>
      </c>
      <c r="N74" s="163">
        <f t="shared" si="2"/>
        <v>11552.199999999999</v>
      </c>
    </row>
    <row r="75" spans="2:14" ht="15" customHeight="1" thickBot="1" thickTop="1">
      <c r="B75" s="284"/>
      <c r="C75" s="21">
        <v>1029702102</v>
      </c>
      <c r="D75" s="21"/>
      <c r="E75" s="21"/>
      <c r="F75" s="101" t="s">
        <v>89</v>
      </c>
      <c r="G75" s="46" t="s">
        <v>8</v>
      </c>
      <c r="H75" s="108">
        <v>120</v>
      </c>
      <c r="I75" s="189">
        <f t="shared" si="15"/>
        <v>15600</v>
      </c>
      <c r="J75" s="158">
        <f>I75*1.18</f>
        <v>18408</v>
      </c>
      <c r="K75" s="158">
        <f t="shared" si="16"/>
        <v>14400</v>
      </c>
      <c r="L75" s="165">
        <f>K75*1.18</f>
        <v>16992</v>
      </c>
      <c r="M75" s="165">
        <f t="shared" si="17"/>
        <v>13200</v>
      </c>
      <c r="N75" s="165">
        <f t="shared" si="2"/>
        <v>15576</v>
      </c>
    </row>
    <row r="76" spans="2:14" ht="15" customHeight="1" thickBot="1">
      <c r="B76" s="283" t="s">
        <v>90</v>
      </c>
      <c r="C76" s="25">
        <v>4844203002</v>
      </c>
      <c r="D76" s="25"/>
      <c r="E76" s="25"/>
      <c r="F76" s="81" t="s">
        <v>88</v>
      </c>
      <c r="G76" s="45" t="s">
        <v>8</v>
      </c>
      <c r="H76" s="118">
        <v>316.4</v>
      </c>
      <c r="I76" s="155">
        <f t="shared" si="15"/>
        <v>41132</v>
      </c>
      <c r="J76" s="156">
        <f>I76*1.18</f>
        <v>48535.759999999995</v>
      </c>
      <c r="K76" s="156">
        <f t="shared" si="16"/>
        <v>37968</v>
      </c>
      <c r="L76" s="163">
        <f>K76*1.18</f>
        <v>44802.24</v>
      </c>
      <c r="M76" s="163">
        <f t="shared" si="17"/>
        <v>34804</v>
      </c>
      <c r="N76" s="163">
        <f t="shared" si="2"/>
        <v>41068.72</v>
      </c>
    </row>
    <row r="77" spans="2:14" ht="15" customHeight="1" thickBot="1" thickTop="1">
      <c r="B77" s="284"/>
      <c r="C77" s="21">
        <v>1051002003</v>
      </c>
      <c r="D77" s="21"/>
      <c r="E77" s="21"/>
      <c r="F77" s="101" t="s">
        <v>89</v>
      </c>
      <c r="G77" s="46" t="s">
        <v>8</v>
      </c>
      <c r="H77" s="108">
        <v>377</v>
      </c>
      <c r="I77" s="189">
        <f t="shared" si="15"/>
        <v>49010</v>
      </c>
      <c r="J77" s="158">
        <f>I77*1.18</f>
        <v>57831.799999999996</v>
      </c>
      <c r="K77" s="158">
        <f t="shared" si="16"/>
        <v>45240</v>
      </c>
      <c r="L77" s="165">
        <f>K77*1.18</f>
        <v>53383.2</v>
      </c>
      <c r="M77" s="165">
        <f t="shared" si="17"/>
        <v>41470</v>
      </c>
      <c r="N77" s="165">
        <f t="shared" si="2"/>
        <v>48934.6</v>
      </c>
    </row>
    <row r="78" spans="2:14" ht="15" customHeight="1" thickBot="1">
      <c r="B78" s="283" t="s">
        <v>91</v>
      </c>
      <c r="C78" s="25" t="s">
        <v>92</v>
      </c>
      <c r="D78" s="25"/>
      <c r="E78" s="25"/>
      <c r="F78" s="81" t="s">
        <v>88</v>
      </c>
      <c r="G78" s="45" t="s">
        <v>8</v>
      </c>
      <c r="H78" s="129">
        <v>280</v>
      </c>
      <c r="I78" s="156">
        <f t="shared" si="15"/>
        <v>36400</v>
      </c>
      <c r="J78" s="156">
        <f>I78*1.18</f>
        <v>42952</v>
      </c>
      <c r="K78" s="156">
        <f t="shared" si="16"/>
        <v>33600</v>
      </c>
      <c r="L78" s="163">
        <f>K78*1.18</f>
        <v>39648</v>
      </c>
      <c r="M78" s="163">
        <f t="shared" si="17"/>
        <v>30800</v>
      </c>
      <c r="N78" s="163">
        <f t="shared" si="2"/>
        <v>36344</v>
      </c>
    </row>
    <row r="79" spans="2:14" ht="15" customHeight="1" thickBot="1" thickTop="1">
      <c r="B79" s="284"/>
      <c r="C79" s="21" t="s">
        <v>93</v>
      </c>
      <c r="D79" s="21"/>
      <c r="E79" s="21"/>
      <c r="F79" s="101" t="s">
        <v>89</v>
      </c>
      <c r="G79" s="46" t="s">
        <v>8</v>
      </c>
      <c r="H79" s="108">
        <v>328</v>
      </c>
      <c r="I79" s="154">
        <f t="shared" si="15"/>
        <v>42640</v>
      </c>
      <c r="J79" s="158">
        <f>I79*1.18</f>
        <v>50315.2</v>
      </c>
      <c r="K79" s="158">
        <f t="shared" si="16"/>
        <v>39360</v>
      </c>
      <c r="L79" s="165">
        <f>K79*1.18</f>
        <v>46444.799999999996</v>
      </c>
      <c r="M79" s="165">
        <f t="shared" si="17"/>
        <v>36080</v>
      </c>
      <c r="N79" s="165">
        <f aca="true" t="shared" si="18" ref="N79:N142">M79*1.18</f>
        <v>42574.399999999994</v>
      </c>
    </row>
    <row r="80" spans="2:14" ht="18" customHeight="1" thickBot="1">
      <c r="B80" s="283" t="s">
        <v>94</v>
      </c>
      <c r="C80" s="25" t="s">
        <v>95</v>
      </c>
      <c r="D80" s="25"/>
      <c r="E80" s="25"/>
      <c r="F80" s="81" t="s">
        <v>96</v>
      </c>
      <c r="G80" s="45" t="s">
        <v>8</v>
      </c>
      <c r="H80" s="129">
        <v>1600</v>
      </c>
      <c r="I80" s="156">
        <f>H80*170</f>
        <v>272000</v>
      </c>
      <c r="J80" s="156">
        <f aca="true" t="shared" si="19" ref="J80:J143">I80*1.18</f>
        <v>320960</v>
      </c>
      <c r="K80" s="156">
        <f>H80*160</f>
        <v>256000</v>
      </c>
      <c r="L80" s="163">
        <f aca="true" t="shared" si="20" ref="L80:L142">K80*1.18</f>
        <v>302080</v>
      </c>
      <c r="M80" s="163">
        <f>H80*150</f>
        <v>240000</v>
      </c>
      <c r="N80" s="163">
        <f t="shared" si="18"/>
        <v>283200</v>
      </c>
    </row>
    <row r="81" spans="2:14" ht="17.25" customHeight="1" thickBot="1" thickTop="1">
      <c r="B81" s="284"/>
      <c r="C81" s="21" t="s">
        <v>97</v>
      </c>
      <c r="D81" s="21"/>
      <c r="E81" s="21"/>
      <c r="F81" s="101" t="s">
        <v>98</v>
      </c>
      <c r="G81" s="46" t="s">
        <v>8</v>
      </c>
      <c r="H81" s="108">
        <v>1640</v>
      </c>
      <c r="I81" s="154">
        <f aca="true" t="shared" si="21" ref="I81:I92">H81*170</f>
        <v>278800</v>
      </c>
      <c r="J81" s="158">
        <f t="shared" si="19"/>
        <v>328984</v>
      </c>
      <c r="K81" s="158">
        <f aca="true" t="shared" si="22" ref="K81:K86">H81*160</f>
        <v>262400</v>
      </c>
      <c r="L81" s="165">
        <f t="shared" si="20"/>
        <v>309632</v>
      </c>
      <c r="M81" s="165">
        <f aca="true" t="shared" si="23" ref="M81:M86">H81*150</f>
        <v>246000</v>
      </c>
      <c r="N81" s="165">
        <f t="shared" si="18"/>
        <v>290280</v>
      </c>
    </row>
    <row r="82" spans="2:14" ht="17.25" customHeight="1" thickBot="1">
      <c r="B82" s="283" t="s">
        <v>336</v>
      </c>
      <c r="C82" s="29" t="s">
        <v>99</v>
      </c>
      <c r="D82" s="29"/>
      <c r="E82" s="29"/>
      <c r="F82" s="84" t="s">
        <v>100</v>
      </c>
      <c r="G82" s="58" t="s">
        <v>8</v>
      </c>
      <c r="H82" s="123">
        <v>203</v>
      </c>
      <c r="I82" s="155">
        <f t="shared" si="21"/>
        <v>34510</v>
      </c>
      <c r="J82" s="156">
        <f t="shared" si="19"/>
        <v>40721.799999999996</v>
      </c>
      <c r="K82" s="156">
        <f t="shared" si="22"/>
        <v>32480</v>
      </c>
      <c r="L82" s="163">
        <f t="shared" si="20"/>
        <v>38326.4</v>
      </c>
      <c r="M82" s="163">
        <f t="shared" si="23"/>
        <v>30450</v>
      </c>
      <c r="N82" s="163">
        <f t="shared" si="18"/>
        <v>35931</v>
      </c>
    </row>
    <row r="83" spans="2:14" ht="15.75" customHeight="1" thickBot="1" thickTop="1">
      <c r="B83" s="284"/>
      <c r="C83" s="31" t="s">
        <v>101</v>
      </c>
      <c r="D83" s="31"/>
      <c r="E83" s="31"/>
      <c r="F83" s="86" t="s">
        <v>102</v>
      </c>
      <c r="G83" s="57" t="s">
        <v>8</v>
      </c>
      <c r="H83" s="127">
        <v>270</v>
      </c>
      <c r="I83" s="189">
        <f t="shared" si="21"/>
        <v>45900</v>
      </c>
      <c r="J83" s="158">
        <f t="shared" si="19"/>
        <v>54162</v>
      </c>
      <c r="K83" s="158">
        <f t="shared" si="22"/>
        <v>43200</v>
      </c>
      <c r="L83" s="165">
        <f t="shared" si="20"/>
        <v>50976</v>
      </c>
      <c r="M83" s="165">
        <f t="shared" si="23"/>
        <v>40500</v>
      </c>
      <c r="N83" s="165">
        <f t="shared" si="18"/>
        <v>47790</v>
      </c>
    </row>
    <row r="84" spans="2:14" ht="15.75" customHeight="1" thickBot="1">
      <c r="B84" s="283" t="s">
        <v>335</v>
      </c>
      <c r="C84" s="32" t="s">
        <v>103</v>
      </c>
      <c r="D84" s="32"/>
      <c r="E84" s="32"/>
      <c r="F84" s="87" t="s">
        <v>104</v>
      </c>
      <c r="G84" s="58" t="s">
        <v>37</v>
      </c>
      <c r="H84" s="123">
        <v>513</v>
      </c>
      <c r="I84" s="155">
        <f t="shared" si="21"/>
        <v>87210</v>
      </c>
      <c r="J84" s="156">
        <f t="shared" si="19"/>
        <v>102907.79999999999</v>
      </c>
      <c r="K84" s="156">
        <f t="shared" si="22"/>
        <v>82080</v>
      </c>
      <c r="L84" s="163">
        <f t="shared" si="20"/>
        <v>96854.4</v>
      </c>
      <c r="M84" s="163">
        <f t="shared" si="23"/>
        <v>76950</v>
      </c>
      <c r="N84" s="163">
        <f t="shared" si="18"/>
        <v>90801</v>
      </c>
    </row>
    <row r="85" spans="2:14" ht="15.75" customHeight="1" thickBot="1" thickTop="1">
      <c r="B85" s="285"/>
      <c r="C85" s="30" t="s">
        <v>105</v>
      </c>
      <c r="D85" s="30"/>
      <c r="E85" s="30"/>
      <c r="F85" s="85" t="s">
        <v>106</v>
      </c>
      <c r="G85" s="56" t="s">
        <v>8</v>
      </c>
      <c r="H85" s="124">
        <v>235</v>
      </c>
      <c r="I85" s="153">
        <f t="shared" si="21"/>
        <v>39950</v>
      </c>
      <c r="J85" s="157">
        <f t="shared" si="19"/>
        <v>47141</v>
      </c>
      <c r="K85" s="157">
        <f t="shared" si="22"/>
        <v>37600</v>
      </c>
      <c r="L85" s="164">
        <f t="shared" si="20"/>
        <v>44368</v>
      </c>
      <c r="M85" s="164">
        <f t="shared" si="23"/>
        <v>35250</v>
      </c>
      <c r="N85" s="164">
        <f t="shared" si="18"/>
        <v>41595</v>
      </c>
    </row>
    <row r="86" spans="2:14" ht="16.5" customHeight="1" thickBot="1" thickTop="1">
      <c r="B86" s="284"/>
      <c r="C86" s="33" t="s">
        <v>107</v>
      </c>
      <c r="D86" s="33"/>
      <c r="E86" s="33"/>
      <c r="F86" s="88" t="s">
        <v>108</v>
      </c>
      <c r="G86" s="57" t="s">
        <v>8</v>
      </c>
      <c r="H86" s="127">
        <v>315</v>
      </c>
      <c r="I86" s="189">
        <f t="shared" si="21"/>
        <v>53550</v>
      </c>
      <c r="J86" s="158">
        <f t="shared" si="19"/>
        <v>63189</v>
      </c>
      <c r="K86" s="158">
        <f t="shared" si="22"/>
        <v>50400</v>
      </c>
      <c r="L86" s="165">
        <f t="shared" si="20"/>
        <v>59472</v>
      </c>
      <c r="M86" s="165">
        <f t="shared" si="23"/>
        <v>47250</v>
      </c>
      <c r="N86" s="165">
        <f t="shared" si="18"/>
        <v>55755</v>
      </c>
    </row>
    <row r="87" spans="2:14" ht="16.5" customHeight="1" thickBot="1">
      <c r="B87" s="283" t="s">
        <v>109</v>
      </c>
      <c r="C87" s="32" t="s">
        <v>110</v>
      </c>
      <c r="D87" s="32"/>
      <c r="E87" s="32"/>
      <c r="F87" s="87" t="s">
        <v>111</v>
      </c>
      <c r="G87" s="58" t="s">
        <v>8</v>
      </c>
      <c r="H87" s="123">
        <v>225</v>
      </c>
      <c r="I87" s="155">
        <f t="shared" si="21"/>
        <v>38250</v>
      </c>
      <c r="J87" s="156">
        <f t="shared" si="19"/>
        <v>45135</v>
      </c>
      <c r="K87" s="156">
        <f aca="true" t="shared" si="24" ref="K87:K92">H87*160</f>
        <v>36000</v>
      </c>
      <c r="L87" s="163">
        <f t="shared" si="20"/>
        <v>42480</v>
      </c>
      <c r="M87" s="163">
        <f aca="true" t="shared" si="25" ref="M87:M92">H87*150</f>
        <v>33750</v>
      </c>
      <c r="N87" s="163">
        <f t="shared" si="18"/>
        <v>39825</v>
      </c>
    </row>
    <row r="88" spans="2:14" ht="16.5" customHeight="1" thickBot="1" thickTop="1">
      <c r="B88" s="285"/>
      <c r="C88" s="34" t="s">
        <v>112</v>
      </c>
      <c r="D88" s="34"/>
      <c r="E88" s="34"/>
      <c r="F88" s="89" t="s">
        <v>113</v>
      </c>
      <c r="G88" s="56" t="s">
        <v>8</v>
      </c>
      <c r="H88" s="124">
        <v>241</v>
      </c>
      <c r="I88" s="153">
        <f t="shared" si="21"/>
        <v>40970</v>
      </c>
      <c r="J88" s="157">
        <f t="shared" si="19"/>
        <v>48344.6</v>
      </c>
      <c r="K88" s="157">
        <f t="shared" si="24"/>
        <v>38560</v>
      </c>
      <c r="L88" s="164">
        <f t="shared" si="20"/>
        <v>45500.799999999996</v>
      </c>
      <c r="M88" s="164">
        <f t="shared" si="25"/>
        <v>36150</v>
      </c>
      <c r="N88" s="164">
        <f t="shared" si="18"/>
        <v>42657</v>
      </c>
    </row>
    <row r="89" spans="2:14" ht="16.5" customHeight="1" thickBot="1" thickTop="1">
      <c r="B89" s="285"/>
      <c r="C89" s="34" t="s">
        <v>114</v>
      </c>
      <c r="D89" s="34"/>
      <c r="E89" s="34"/>
      <c r="F89" s="89" t="s">
        <v>115</v>
      </c>
      <c r="G89" s="56" t="s">
        <v>8</v>
      </c>
      <c r="H89" s="124">
        <v>280</v>
      </c>
      <c r="I89" s="153">
        <f t="shared" si="21"/>
        <v>47600</v>
      </c>
      <c r="J89" s="157">
        <f t="shared" si="19"/>
        <v>56168</v>
      </c>
      <c r="K89" s="157">
        <f t="shared" si="24"/>
        <v>44800</v>
      </c>
      <c r="L89" s="164">
        <f t="shared" si="20"/>
        <v>52864</v>
      </c>
      <c r="M89" s="164">
        <f t="shared" si="25"/>
        <v>42000</v>
      </c>
      <c r="N89" s="164">
        <f t="shared" si="18"/>
        <v>49560</v>
      </c>
    </row>
    <row r="90" spans="2:14" ht="16.5" customHeight="1" thickBot="1" thickTop="1">
      <c r="B90" s="285"/>
      <c r="C90" s="34" t="s">
        <v>116</v>
      </c>
      <c r="D90" s="34"/>
      <c r="E90" s="34"/>
      <c r="F90" s="89" t="s">
        <v>117</v>
      </c>
      <c r="G90" s="56" t="s">
        <v>8</v>
      </c>
      <c r="H90" s="124">
        <v>295</v>
      </c>
      <c r="I90" s="153">
        <f t="shared" si="21"/>
        <v>50150</v>
      </c>
      <c r="J90" s="157">
        <f t="shared" si="19"/>
        <v>59177</v>
      </c>
      <c r="K90" s="157">
        <f t="shared" si="24"/>
        <v>47200</v>
      </c>
      <c r="L90" s="164">
        <f t="shared" si="20"/>
        <v>55696</v>
      </c>
      <c r="M90" s="164">
        <f t="shared" si="25"/>
        <v>44250</v>
      </c>
      <c r="N90" s="164">
        <f t="shared" si="18"/>
        <v>52215</v>
      </c>
    </row>
    <row r="91" spans="2:14" ht="16.5" customHeight="1" thickBot="1" thickTop="1">
      <c r="B91" s="285"/>
      <c r="C91" s="34" t="s">
        <v>118</v>
      </c>
      <c r="D91" s="34"/>
      <c r="E91" s="34"/>
      <c r="F91" s="89" t="s">
        <v>119</v>
      </c>
      <c r="G91" s="56" t="s">
        <v>8</v>
      </c>
      <c r="H91" s="124">
        <v>295</v>
      </c>
      <c r="I91" s="153">
        <f t="shared" si="21"/>
        <v>50150</v>
      </c>
      <c r="J91" s="157">
        <f t="shared" si="19"/>
        <v>59177</v>
      </c>
      <c r="K91" s="157">
        <f t="shared" si="24"/>
        <v>47200</v>
      </c>
      <c r="L91" s="164">
        <f t="shared" si="20"/>
        <v>55696</v>
      </c>
      <c r="M91" s="164">
        <f t="shared" si="25"/>
        <v>44250</v>
      </c>
      <c r="N91" s="164">
        <f t="shared" si="18"/>
        <v>52215</v>
      </c>
    </row>
    <row r="92" spans="2:14" ht="16.5" customHeight="1" thickBot="1" thickTop="1">
      <c r="B92" s="284"/>
      <c r="C92" s="33" t="s">
        <v>120</v>
      </c>
      <c r="D92" s="33"/>
      <c r="E92" s="33"/>
      <c r="F92" s="88" t="s">
        <v>121</v>
      </c>
      <c r="G92" s="57" t="s">
        <v>8</v>
      </c>
      <c r="H92" s="127">
        <v>315</v>
      </c>
      <c r="I92" s="189">
        <f t="shared" si="21"/>
        <v>53550</v>
      </c>
      <c r="J92" s="158">
        <f t="shared" si="19"/>
        <v>63189</v>
      </c>
      <c r="K92" s="158">
        <f t="shared" si="24"/>
        <v>50400</v>
      </c>
      <c r="L92" s="165">
        <f t="shared" si="20"/>
        <v>59472</v>
      </c>
      <c r="M92" s="165">
        <f t="shared" si="25"/>
        <v>47250</v>
      </c>
      <c r="N92" s="165">
        <f t="shared" si="18"/>
        <v>55755</v>
      </c>
    </row>
    <row r="93" spans="2:14" ht="21" customHeight="1" thickBot="1">
      <c r="B93" s="290" t="s">
        <v>122</v>
      </c>
      <c r="C93" s="237">
        <v>1468</v>
      </c>
      <c r="D93" s="237"/>
      <c r="E93" s="237"/>
      <c r="F93" s="77" t="s">
        <v>123</v>
      </c>
      <c r="G93" s="50" t="s">
        <v>8</v>
      </c>
      <c r="H93" s="126">
        <v>551</v>
      </c>
      <c r="I93" s="155">
        <f>H93*90</f>
        <v>49590</v>
      </c>
      <c r="J93" s="156">
        <f t="shared" si="19"/>
        <v>58516.2</v>
      </c>
      <c r="K93" s="156">
        <f>H93*87.5</f>
        <v>48212.5</v>
      </c>
      <c r="L93" s="163">
        <f t="shared" si="20"/>
        <v>56890.75</v>
      </c>
      <c r="M93" s="163">
        <f>H93*85</f>
        <v>46835</v>
      </c>
      <c r="N93" s="163">
        <f t="shared" si="18"/>
        <v>55265.299999999996</v>
      </c>
    </row>
    <row r="94" spans="2:14" ht="15" customHeight="1" thickBot="1" thickTop="1">
      <c r="B94" s="281"/>
      <c r="C94" s="20">
        <v>988</v>
      </c>
      <c r="D94" s="20"/>
      <c r="E94" s="20"/>
      <c r="F94" s="195" t="s">
        <v>124</v>
      </c>
      <c r="G94" s="51" t="s">
        <v>8</v>
      </c>
      <c r="H94" s="120">
        <v>375</v>
      </c>
      <c r="I94" s="153">
        <f aca="true" t="shared" si="26" ref="I94:I138">H94*90</f>
        <v>33750</v>
      </c>
      <c r="J94" s="157">
        <f t="shared" si="19"/>
        <v>39825</v>
      </c>
      <c r="K94" s="157">
        <f aca="true" t="shared" si="27" ref="K94:K138">H94*87.5</f>
        <v>32812.5</v>
      </c>
      <c r="L94" s="164">
        <f t="shared" si="20"/>
        <v>38718.75</v>
      </c>
      <c r="M94" s="164">
        <f aca="true" t="shared" si="28" ref="M94:M138">H94*85</f>
        <v>31875</v>
      </c>
      <c r="N94" s="164">
        <f t="shared" si="18"/>
        <v>37612.5</v>
      </c>
    </row>
    <row r="95" spans="2:14" ht="15" customHeight="1" thickBot="1" thickTop="1">
      <c r="B95" s="281"/>
      <c r="C95" s="23" t="s">
        <v>125</v>
      </c>
      <c r="D95" s="23"/>
      <c r="E95" s="23"/>
      <c r="F95" s="78" t="s">
        <v>126</v>
      </c>
      <c r="G95" s="51" t="s">
        <v>8</v>
      </c>
      <c r="H95" s="120">
        <v>382</v>
      </c>
      <c r="I95" s="153">
        <f t="shared" si="26"/>
        <v>34380</v>
      </c>
      <c r="J95" s="157">
        <f t="shared" si="19"/>
        <v>40568.4</v>
      </c>
      <c r="K95" s="157">
        <f t="shared" si="27"/>
        <v>33425</v>
      </c>
      <c r="L95" s="164">
        <f t="shared" si="20"/>
        <v>39441.5</v>
      </c>
      <c r="M95" s="164">
        <f t="shared" si="28"/>
        <v>32470</v>
      </c>
      <c r="N95" s="164">
        <f t="shared" si="18"/>
        <v>38314.6</v>
      </c>
    </row>
    <row r="96" spans="2:14" ht="15" customHeight="1" thickBot="1" thickTop="1">
      <c r="B96" s="281"/>
      <c r="C96" s="23" t="s">
        <v>127</v>
      </c>
      <c r="D96" s="23"/>
      <c r="E96" s="23"/>
      <c r="F96" s="78" t="s">
        <v>128</v>
      </c>
      <c r="G96" s="51" t="s">
        <v>8</v>
      </c>
      <c r="H96" s="120">
        <v>562.5</v>
      </c>
      <c r="I96" s="153">
        <f t="shared" si="26"/>
        <v>50625</v>
      </c>
      <c r="J96" s="157">
        <f t="shared" si="19"/>
        <v>59737.5</v>
      </c>
      <c r="K96" s="157">
        <f t="shared" si="27"/>
        <v>49218.75</v>
      </c>
      <c r="L96" s="164">
        <f t="shared" si="20"/>
        <v>58078.125</v>
      </c>
      <c r="M96" s="164">
        <f t="shared" si="28"/>
        <v>47812.5</v>
      </c>
      <c r="N96" s="164">
        <f t="shared" si="18"/>
        <v>56418.75</v>
      </c>
    </row>
    <row r="97" spans="2:14" ht="15" customHeight="1" thickBot="1" thickTop="1">
      <c r="B97" s="281"/>
      <c r="C97" s="23" t="s">
        <v>129</v>
      </c>
      <c r="D97" s="23"/>
      <c r="E97" s="23"/>
      <c r="F97" s="78" t="s">
        <v>130</v>
      </c>
      <c r="G97" s="51" t="s">
        <v>8</v>
      </c>
      <c r="H97" s="120">
        <v>383</v>
      </c>
      <c r="I97" s="153">
        <f t="shared" si="26"/>
        <v>34470</v>
      </c>
      <c r="J97" s="157">
        <f t="shared" si="19"/>
        <v>40674.6</v>
      </c>
      <c r="K97" s="157">
        <f t="shared" si="27"/>
        <v>33512.5</v>
      </c>
      <c r="L97" s="164">
        <f t="shared" si="20"/>
        <v>39544.75</v>
      </c>
      <c r="M97" s="164">
        <f t="shared" si="28"/>
        <v>32555</v>
      </c>
      <c r="N97" s="164">
        <f t="shared" si="18"/>
        <v>38414.9</v>
      </c>
    </row>
    <row r="98" spans="2:14" ht="15.75" customHeight="1" thickBot="1" thickTop="1">
      <c r="B98" s="291"/>
      <c r="C98" s="21" t="s">
        <v>131</v>
      </c>
      <c r="D98" s="21"/>
      <c r="E98" s="21"/>
      <c r="F98" s="101" t="s">
        <v>132</v>
      </c>
      <c r="G98" s="46" t="s">
        <v>8</v>
      </c>
      <c r="H98" s="108">
        <v>387</v>
      </c>
      <c r="I98" s="189">
        <f t="shared" si="26"/>
        <v>34830</v>
      </c>
      <c r="J98" s="158">
        <f t="shared" si="19"/>
        <v>41099.4</v>
      </c>
      <c r="K98" s="158">
        <f t="shared" si="27"/>
        <v>33862.5</v>
      </c>
      <c r="L98" s="165">
        <f t="shared" si="20"/>
        <v>39957.75</v>
      </c>
      <c r="M98" s="165">
        <f t="shared" si="28"/>
        <v>32895</v>
      </c>
      <c r="N98" s="165">
        <f t="shared" si="18"/>
        <v>38816.1</v>
      </c>
    </row>
    <row r="99" spans="2:14" ht="15" customHeight="1" thickBot="1">
      <c r="B99" s="290"/>
      <c r="C99" s="5" t="s">
        <v>133</v>
      </c>
      <c r="D99" s="5"/>
      <c r="E99" s="5"/>
      <c r="F99" s="66" t="s">
        <v>134</v>
      </c>
      <c r="G99" s="39" t="s">
        <v>8</v>
      </c>
      <c r="H99" s="126">
        <v>310</v>
      </c>
      <c r="I99" s="155">
        <f t="shared" si="26"/>
        <v>27900</v>
      </c>
      <c r="J99" s="156">
        <f t="shared" si="19"/>
        <v>32922</v>
      </c>
      <c r="K99" s="156">
        <f t="shared" si="27"/>
        <v>27125</v>
      </c>
      <c r="L99" s="163">
        <f t="shared" si="20"/>
        <v>32007.5</v>
      </c>
      <c r="M99" s="163">
        <f t="shared" si="28"/>
        <v>26350</v>
      </c>
      <c r="N99" s="163">
        <f t="shared" si="18"/>
        <v>31093</v>
      </c>
    </row>
    <row r="100" spans="2:14" ht="15" customHeight="1" thickBot="1" thickTop="1">
      <c r="B100" s="281"/>
      <c r="C100" s="16" t="s">
        <v>135</v>
      </c>
      <c r="D100" s="16"/>
      <c r="E100" s="16"/>
      <c r="F100" s="69" t="s">
        <v>136</v>
      </c>
      <c r="G100" s="42" t="s">
        <v>8</v>
      </c>
      <c r="H100" s="120">
        <v>284.5</v>
      </c>
      <c r="I100" s="153">
        <f t="shared" si="26"/>
        <v>25605</v>
      </c>
      <c r="J100" s="157">
        <f t="shared" si="19"/>
        <v>30213.899999999998</v>
      </c>
      <c r="K100" s="157">
        <f t="shared" si="27"/>
        <v>24893.75</v>
      </c>
      <c r="L100" s="164">
        <f t="shared" si="20"/>
        <v>29374.625</v>
      </c>
      <c r="M100" s="164">
        <f t="shared" si="28"/>
        <v>24182.5</v>
      </c>
      <c r="N100" s="164">
        <f t="shared" si="18"/>
        <v>28535.35</v>
      </c>
    </row>
    <row r="101" spans="2:14" ht="15.75" customHeight="1" thickBot="1" thickTop="1">
      <c r="B101" s="291"/>
      <c r="C101" s="24" t="s">
        <v>137</v>
      </c>
      <c r="D101" s="24"/>
      <c r="E101" s="24"/>
      <c r="F101" s="79" t="s">
        <v>138</v>
      </c>
      <c r="G101" s="52" t="s">
        <v>8</v>
      </c>
      <c r="H101" s="108">
        <v>39.2</v>
      </c>
      <c r="I101" s="189">
        <f t="shared" si="26"/>
        <v>3528.0000000000005</v>
      </c>
      <c r="J101" s="158">
        <f t="shared" si="19"/>
        <v>4163.04</v>
      </c>
      <c r="K101" s="158">
        <f t="shared" si="27"/>
        <v>3430.0000000000005</v>
      </c>
      <c r="L101" s="165">
        <f t="shared" si="20"/>
        <v>4047.4000000000005</v>
      </c>
      <c r="M101" s="165">
        <f t="shared" si="28"/>
        <v>3332.0000000000005</v>
      </c>
      <c r="N101" s="165">
        <f t="shared" si="18"/>
        <v>3931.76</v>
      </c>
    </row>
    <row r="102" spans="2:14" ht="16.5" customHeight="1" thickBot="1">
      <c r="B102" s="229" t="s">
        <v>139</v>
      </c>
      <c r="C102" s="35" t="s">
        <v>140</v>
      </c>
      <c r="D102" s="35"/>
      <c r="E102" s="35"/>
      <c r="F102" s="90" t="s">
        <v>141</v>
      </c>
      <c r="G102" s="59" t="s">
        <v>8</v>
      </c>
      <c r="H102" s="131">
        <v>990</v>
      </c>
      <c r="I102" s="192">
        <f t="shared" si="26"/>
        <v>89100</v>
      </c>
      <c r="J102" s="162">
        <f t="shared" si="19"/>
        <v>105138</v>
      </c>
      <c r="K102" s="162">
        <f t="shared" si="27"/>
        <v>86625</v>
      </c>
      <c r="L102" s="171">
        <f t="shared" si="20"/>
        <v>102217.5</v>
      </c>
      <c r="M102" s="171">
        <f t="shared" si="28"/>
        <v>84150</v>
      </c>
      <c r="N102" s="171">
        <f t="shared" si="18"/>
        <v>99297</v>
      </c>
    </row>
    <row r="103" spans="2:14" ht="19.5" customHeight="1" thickBot="1">
      <c r="B103" s="229" t="s">
        <v>142</v>
      </c>
      <c r="C103" s="36" t="s">
        <v>143</v>
      </c>
      <c r="D103" s="36"/>
      <c r="E103" s="36"/>
      <c r="F103" s="90" t="s">
        <v>144</v>
      </c>
      <c r="G103" s="59" t="s">
        <v>8</v>
      </c>
      <c r="H103" s="131">
        <v>453</v>
      </c>
      <c r="I103" s="192">
        <f t="shared" si="26"/>
        <v>40770</v>
      </c>
      <c r="J103" s="162">
        <f t="shared" si="19"/>
        <v>48108.6</v>
      </c>
      <c r="K103" s="162">
        <f t="shared" si="27"/>
        <v>39637.5</v>
      </c>
      <c r="L103" s="171">
        <f t="shared" si="20"/>
        <v>46772.25</v>
      </c>
      <c r="M103" s="171">
        <f t="shared" si="28"/>
        <v>38505</v>
      </c>
      <c r="N103" s="171">
        <f t="shared" si="18"/>
        <v>45435.899999999994</v>
      </c>
    </row>
    <row r="104" spans="2:14" ht="16.5" customHeight="1" thickBot="1">
      <c r="B104" s="283" t="s">
        <v>145</v>
      </c>
      <c r="C104" s="5" t="s">
        <v>146</v>
      </c>
      <c r="D104" s="5"/>
      <c r="E104" s="5"/>
      <c r="F104" s="66" t="s">
        <v>147</v>
      </c>
      <c r="G104" s="39" t="s">
        <v>8</v>
      </c>
      <c r="H104" s="126">
        <v>105</v>
      </c>
      <c r="I104" s="155">
        <f t="shared" si="26"/>
        <v>9450</v>
      </c>
      <c r="J104" s="156">
        <f t="shared" si="19"/>
        <v>11151</v>
      </c>
      <c r="K104" s="156">
        <f t="shared" si="27"/>
        <v>9187.5</v>
      </c>
      <c r="L104" s="163">
        <f t="shared" si="20"/>
        <v>10841.25</v>
      </c>
      <c r="M104" s="163">
        <f t="shared" si="28"/>
        <v>8925</v>
      </c>
      <c r="N104" s="163">
        <f t="shared" si="18"/>
        <v>10531.5</v>
      </c>
    </row>
    <row r="105" spans="2:14" ht="16.5" customHeight="1" thickBot="1" thickTop="1">
      <c r="B105" s="285"/>
      <c r="C105" s="7" t="s">
        <v>148</v>
      </c>
      <c r="D105" s="7"/>
      <c r="E105" s="7"/>
      <c r="F105" s="91" t="s">
        <v>149</v>
      </c>
      <c r="G105" s="47" t="s">
        <v>8</v>
      </c>
      <c r="H105" s="120">
        <v>150</v>
      </c>
      <c r="I105" s="153">
        <f t="shared" si="26"/>
        <v>13500</v>
      </c>
      <c r="J105" s="157">
        <f t="shared" si="19"/>
        <v>15930</v>
      </c>
      <c r="K105" s="157">
        <f t="shared" si="27"/>
        <v>13125</v>
      </c>
      <c r="L105" s="164">
        <f t="shared" si="20"/>
        <v>15487.5</v>
      </c>
      <c r="M105" s="164">
        <f t="shared" si="28"/>
        <v>12750</v>
      </c>
      <c r="N105" s="164">
        <f t="shared" si="18"/>
        <v>15045</v>
      </c>
    </row>
    <row r="106" spans="2:14" ht="16.5" customHeight="1" thickBot="1" thickTop="1">
      <c r="B106" s="285"/>
      <c r="C106" s="7" t="s">
        <v>150</v>
      </c>
      <c r="D106" s="7"/>
      <c r="E106" s="7"/>
      <c r="F106" s="91" t="s">
        <v>151</v>
      </c>
      <c r="G106" s="47" t="s">
        <v>8</v>
      </c>
      <c r="H106" s="120">
        <v>261</v>
      </c>
      <c r="I106" s="153">
        <f t="shared" si="26"/>
        <v>23490</v>
      </c>
      <c r="J106" s="157">
        <f t="shared" si="19"/>
        <v>27718.199999999997</v>
      </c>
      <c r="K106" s="157">
        <f t="shared" si="27"/>
        <v>22837.5</v>
      </c>
      <c r="L106" s="164">
        <f t="shared" si="20"/>
        <v>26948.25</v>
      </c>
      <c r="M106" s="164">
        <f t="shared" si="28"/>
        <v>22185</v>
      </c>
      <c r="N106" s="164">
        <f t="shared" si="18"/>
        <v>26178.3</v>
      </c>
    </row>
    <row r="107" spans="2:14" ht="16.5" customHeight="1" thickBot="1" thickTop="1">
      <c r="B107" s="285"/>
      <c r="C107" s="7" t="s">
        <v>152</v>
      </c>
      <c r="D107" s="7"/>
      <c r="E107" s="7"/>
      <c r="F107" s="91" t="s">
        <v>153</v>
      </c>
      <c r="G107" s="47" t="s">
        <v>8</v>
      </c>
      <c r="H107" s="120">
        <v>505</v>
      </c>
      <c r="I107" s="153">
        <f t="shared" si="26"/>
        <v>45450</v>
      </c>
      <c r="J107" s="157">
        <f t="shared" si="19"/>
        <v>53631</v>
      </c>
      <c r="K107" s="157">
        <f t="shared" si="27"/>
        <v>44187.5</v>
      </c>
      <c r="L107" s="164">
        <f t="shared" si="20"/>
        <v>52141.25</v>
      </c>
      <c r="M107" s="164">
        <f t="shared" si="28"/>
        <v>42925</v>
      </c>
      <c r="N107" s="164">
        <f t="shared" si="18"/>
        <v>50651.5</v>
      </c>
    </row>
    <row r="108" spans="2:14" ht="16.5" customHeight="1" thickBot="1" thickTop="1">
      <c r="B108" s="285"/>
      <c r="C108" s="7" t="s">
        <v>154</v>
      </c>
      <c r="D108" s="7"/>
      <c r="E108" s="7"/>
      <c r="F108" s="91" t="s">
        <v>155</v>
      </c>
      <c r="G108" s="47" t="s">
        <v>8</v>
      </c>
      <c r="H108" s="120">
        <v>450</v>
      </c>
      <c r="I108" s="153">
        <f t="shared" si="26"/>
        <v>40500</v>
      </c>
      <c r="J108" s="157">
        <f t="shared" si="19"/>
        <v>47790</v>
      </c>
      <c r="K108" s="157">
        <f t="shared" si="27"/>
        <v>39375</v>
      </c>
      <c r="L108" s="164">
        <f t="shared" si="20"/>
        <v>46462.5</v>
      </c>
      <c r="M108" s="164">
        <f t="shared" si="28"/>
        <v>38250</v>
      </c>
      <c r="N108" s="164">
        <f t="shared" si="18"/>
        <v>45135</v>
      </c>
    </row>
    <row r="109" spans="2:14" ht="16.5" customHeight="1" thickBot="1" thickTop="1">
      <c r="B109" s="285"/>
      <c r="C109" s="8" t="s">
        <v>156</v>
      </c>
      <c r="D109" s="8"/>
      <c r="E109" s="8"/>
      <c r="F109" s="92" t="s">
        <v>157</v>
      </c>
      <c r="G109" s="42" t="s">
        <v>8</v>
      </c>
      <c r="H109" s="120">
        <v>203</v>
      </c>
      <c r="I109" s="153">
        <f t="shared" si="26"/>
        <v>18270</v>
      </c>
      <c r="J109" s="157">
        <f t="shared" si="19"/>
        <v>21558.6</v>
      </c>
      <c r="K109" s="172">
        <f t="shared" si="27"/>
        <v>17762.5</v>
      </c>
      <c r="L109" s="188">
        <f t="shared" si="20"/>
        <v>20959.75</v>
      </c>
      <c r="M109" s="164">
        <f t="shared" si="28"/>
        <v>17255</v>
      </c>
      <c r="N109" s="164">
        <f t="shared" si="18"/>
        <v>20360.899999999998</v>
      </c>
    </row>
    <row r="110" spans="2:14" ht="15" customHeight="1" thickBot="1" thickTop="1">
      <c r="B110" s="285"/>
      <c r="C110" s="8" t="s">
        <v>158</v>
      </c>
      <c r="D110" s="8"/>
      <c r="E110" s="8"/>
      <c r="F110" s="92" t="s">
        <v>159</v>
      </c>
      <c r="G110" s="42" t="s">
        <v>8</v>
      </c>
      <c r="H110" s="120">
        <v>425</v>
      </c>
      <c r="I110" s="153">
        <f t="shared" si="26"/>
        <v>38250</v>
      </c>
      <c r="J110" s="157">
        <f t="shared" si="19"/>
        <v>45135</v>
      </c>
      <c r="K110" s="157">
        <f t="shared" si="27"/>
        <v>37187.5</v>
      </c>
      <c r="L110" s="164">
        <f t="shared" si="20"/>
        <v>43881.25</v>
      </c>
      <c r="M110" s="164">
        <f t="shared" si="28"/>
        <v>36125</v>
      </c>
      <c r="N110" s="164">
        <f t="shared" si="18"/>
        <v>42627.5</v>
      </c>
    </row>
    <row r="111" spans="2:14" ht="15.75" customHeight="1" thickBot="1" thickTop="1">
      <c r="B111" s="285"/>
      <c r="C111" s="8" t="s">
        <v>160</v>
      </c>
      <c r="D111" s="8"/>
      <c r="E111" s="8"/>
      <c r="F111" s="92" t="s">
        <v>161</v>
      </c>
      <c r="G111" s="42" t="s">
        <v>8</v>
      </c>
      <c r="H111" s="120">
        <v>265</v>
      </c>
      <c r="I111" s="153">
        <f t="shared" si="26"/>
        <v>23850</v>
      </c>
      <c r="J111" s="157">
        <f t="shared" si="19"/>
        <v>28143</v>
      </c>
      <c r="K111" s="157">
        <f t="shared" si="27"/>
        <v>23187.5</v>
      </c>
      <c r="L111" s="164">
        <f t="shared" si="20"/>
        <v>27361.25</v>
      </c>
      <c r="M111" s="164">
        <f t="shared" si="28"/>
        <v>22525</v>
      </c>
      <c r="N111" s="164">
        <f t="shared" si="18"/>
        <v>26579.5</v>
      </c>
    </row>
    <row r="112" spans="2:14" ht="15.75" customHeight="1" thickBot="1" thickTop="1">
      <c r="B112" s="285"/>
      <c r="C112" s="8" t="s">
        <v>162</v>
      </c>
      <c r="D112" s="8"/>
      <c r="E112" s="8"/>
      <c r="F112" s="92" t="s">
        <v>161</v>
      </c>
      <c r="G112" s="42" t="s">
        <v>8</v>
      </c>
      <c r="H112" s="120">
        <v>313</v>
      </c>
      <c r="I112" s="153">
        <f t="shared" si="26"/>
        <v>28170</v>
      </c>
      <c r="J112" s="157">
        <f t="shared" si="19"/>
        <v>33240.6</v>
      </c>
      <c r="K112" s="157">
        <f t="shared" si="27"/>
        <v>27387.5</v>
      </c>
      <c r="L112" s="164">
        <f t="shared" si="20"/>
        <v>32317.25</v>
      </c>
      <c r="M112" s="164">
        <f t="shared" si="28"/>
        <v>26605</v>
      </c>
      <c r="N112" s="164">
        <f t="shared" si="18"/>
        <v>31393.899999999998</v>
      </c>
    </row>
    <row r="113" spans="2:14" ht="28.5" customHeight="1" thickBot="1" thickTop="1">
      <c r="B113" s="285"/>
      <c r="C113" s="8" t="s">
        <v>163</v>
      </c>
      <c r="D113" s="8"/>
      <c r="E113" s="8"/>
      <c r="F113" s="92" t="s">
        <v>164</v>
      </c>
      <c r="G113" s="42" t="s">
        <v>8</v>
      </c>
      <c r="H113" s="120">
        <v>264.5</v>
      </c>
      <c r="I113" s="153">
        <f t="shared" si="26"/>
        <v>23805</v>
      </c>
      <c r="J113" s="157">
        <f t="shared" si="19"/>
        <v>28089.899999999998</v>
      </c>
      <c r="K113" s="157">
        <f t="shared" si="27"/>
        <v>23143.75</v>
      </c>
      <c r="L113" s="164">
        <f t="shared" si="20"/>
        <v>27309.625</v>
      </c>
      <c r="M113" s="164">
        <f t="shared" si="28"/>
        <v>22482.5</v>
      </c>
      <c r="N113" s="164">
        <f t="shared" si="18"/>
        <v>26529.35</v>
      </c>
    </row>
    <row r="114" spans="2:14" ht="18" customHeight="1" thickBot="1" thickTop="1">
      <c r="B114" s="285"/>
      <c r="C114" s="8" t="s">
        <v>165</v>
      </c>
      <c r="D114" s="8"/>
      <c r="E114" s="8"/>
      <c r="F114" s="92" t="s">
        <v>166</v>
      </c>
      <c r="G114" s="42" t="s">
        <v>8</v>
      </c>
      <c r="H114" s="120">
        <v>265</v>
      </c>
      <c r="I114" s="153">
        <f t="shared" si="26"/>
        <v>23850</v>
      </c>
      <c r="J114" s="157">
        <f t="shared" si="19"/>
        <v>28143</v>
      </c>
      <c r="K114" s="157">
        <f t="shared" si="27"/>
        <v>23187.5</v>
      </c>
      <c r="L114" s="164">
        <f t="shared" si="20"/>
        <v>27361.25</v>
      </c>
      <c r="M114" s="164">
        <f t="shared" si="28"/>
        <v>22525</v>
      </c>
      <c r="N114" s="164">
        <f t="shared" si="18"/>
        <v>26579.5</v>
      </c>
    </row>
    <row r="115" spans="2:14" ht="18" customHeight="1" thickBot="1" thickTop="1">
      <c r="B115" s="285"/>
      <c r="C115" s="8" t="s">
        <v>167</v>
      </c>
      <c r="D115" s="8"/>
      <c r="E115" s="8"/>
      <c r="F115" s="92" t="s">
        <v>168</v>
      </c>
      <c r="G115" s="42" t="s">
        <v>8</v>
      </c>
      <c r="H115" s="120">
        <v>200</v>
      </c>
      <c r="I115" s="153">
        <f t="shared" si="26"/>
        <v>18000</v>
      </c>
      <c r="J115" s="157">
        <f t="shared" si="19"/>
        <v>21240</v>
      </c>
      <c r="K115" s="157">
        <f t="shared" si="27"/>
        <v>17500</v>
      </c>
      <c r="L115" s="164">
        <f t="shared" si="20"/>
        <v>20650</v>
      </c>
      <c r="M115" s="164">
        <f t="shared" si="28"/>
        <v>17000</v>
      </c>
      <c r="N115" s="164">
        <f t="shared" si="18"/>
        <v>20060</v>
      </c>
    </row>
    <row r="116" spans="2:14" ht="18" customHeight="1" thickBot="1" thickTop="1">
      <c r="B116" s="285"/>
      <c r="C116" s="8" t="s">
        <v>169</v>
      </c>
      <c r="D116" s="8"/>
      <c r="E116" s="8"/>
      <c r="F116" s="92" t="s">
        <v>170</v>
      </c>
      <c r="G116" s="42" t="s">
        <v>8</v>
      </c>
      <c r="H116" s="120">
        <v>366</v>
      </c>
      <c r="I116" s="153">
        <f t="shared" si="26"/>
        <v>32940</v>
      </c>
      <c r="J116" s="157">
        <f t="shared" si="19"/>
        <v>38869.2</v>
      </c>
      <c r="K116" s="157">
        <f t="shared" si="27"/>
        <v>32025</v>
      </c>
      <c r="L116" s="164">
        <f t="shared" si="20"/>
        <v>37789.5</v>
      </c>
      <c r="M116" s="164">
        <f t="shared" si="28"/>
        <v>31110</v>
      </c>
      <c r="N116" s="164">
        <f t="shared" si="18"/>
        <v>36709.799999999996</v>
      </c>
    </row>
    <row r="117" spans="2:14" ht="17.25" customHeight="1" thickBot="1" thickTop="1">
      <c r="B117" s="284"/>
      <c r="C117" s="37" t="s">
        <v>171</v>
      </c>
      <c r="D117" s="37"/>
      <c r="E117" s="37"/>
      <c r="F117" s="93" t="s">
        <v>172</v>
      </c>
      <c r="G117" s="52" t="s">
        <v>8</v>
      </c>
      <c r="H117" s="108">
        <v>620</v>
      </c>
      <c r="I117" s="189">
        <f t="shared" si="26"/>
        <v>55800</v>
      </c>
      <c r="J117" s="158">
        <f t="shared" si="19"/>
        <v>65844</v>
      </c>
      <c r="K117" s="158">
        <f t="shared" si="27"/>
        <v>54250</v>
      </c>
      <c r="L117" s="165">
        <f t="shared" si="20"/>
        <v>64015</v>
      </c>
      <c r="M117" s="165">
        <f t="shared" si="28"/>
        <v>52700</v>
      </c>
      <c r="N117" s="165">
        <f t="shared" si="18"/>
        <v>62186</v>
      </c>
    </row>
    <row r="118" spans="2:14" ht="17.25" customHeight="1" thickBot="1">
      <c r="B118" s="283" t="s">
        <v>173</v>
      </c>
      <c r="C118" s="19" t="s">
        <v>174</v>
      </c>
      <c r="D118" s="19"/>
      <c r="E118" s="19"/>
      <c r="F118" s="94" t="s">
        <v>147</v>
      </c>
      <c r="G118" s="39" t="s">
        <v>8</v>
      </c>
      <c r="H118" s="126">
        <v>217</v>
      </c>
      <c r="I118" s="155">
        <f t="shared" si="26"/>
        <v>19530</v>
      </c>
      <c r="J118" s="156">
        <f t="shared" si="19"/>
        <v>23045.399999999998</v>
      </c>
      <c r="K118" s="156">
        <f t="shared" si="27"/>
        <v>18987.5</v>
      </c>
      <c r="L118" s="163">
        <f t="shared" si="20"/>
        <v>22405.25</v>
      </c>
      <c r="M118" s="163">
        <f t="shared" si="28"/>
        <v>18445</v>
      </c>
      <c r="N118" s="163">
        <f t="shared" si="18"/>
        <v>21765.1</v>
      </c>
    </row>
    <row r="119" spans="2:14" ht="17.25" customHeight="1" thickBot="1" thickTop="1">
      <c r="B119" s="285"/>
      <c r="C119" s="8" t="s">
        <v>175</v>
      </c>
      <c r="D119" s="8"/>
      <c r="E119" s="8"/>
      <c r="F119" s="92" t="s">
        <v>149</v>
      </c>
      <c r="G119" s="42" t="s">
        <v>8</v>
      </c>
      <c r="H119" s="120">
        <v>225</v>
      </c>
      <c r="I119" s="153">
        <f t="shared" si="26"/>
        <v>20250</v>
      </c>
      <c r="J119" s="157">
        <f t="shared" si="19"/>
        <v>23895</v>
      </c>
      <c r="K119" s="157">
        <f t="shared" si="27"/>
        <v>19687.5</v>
      </c>
      <c r="L119" s="164">
        <f t="shared" si="20"/>
        <v>23231.25</v>
      </c>
      <c r="M119" s="164">
        <f t="shared" si="28"/>
        <v>19125</v>
      </c>
      <c r="N119" s="164">
        <f t="shared" si="18"/>
        <v>22567.5</v>
      </c>
    </row>
    <row r="120" spans="2:14" ht="17.25" customHeight="1" thickBot="1" thickTop="1">
      <c r="B120" s="285"/>
      <c r="C120" s="8" t="s">
        <v>176</v>
      </c>
      <c r="D120" s="8"/>
      <c r="E120" s="8"/>
      <c r="F120" s="92" t="s">
        <v>177</v>
      </c>
      <c r="G120" s="42" t="s">
        <v>8</v>
      </c>
      <c r="H120" s="120">
        <v>636</v>
      </c>
      <c r="I120" s="153">
        <f t="shared" si="26"/>
        <v>57240</v>
      </c>
      <c r="J120" s="157">
        <f t="shared" si="19"/>
        <v>67543.2</v>
      </c>
      <c r="K120" s="157">
        <f t="shared" si="27"/>
        <v>55650</v>
      </c>
      <c r="L120" s="164">
        <f t="shared" si="20"/>
        <v>65667</v>
      </c>
      <c r="M120" s="164">
        <f t="shared" si="28"/>
        <v>54060</v>
      </c>
      <c r="N120" s="164">
        <f t="shared" si="18"/>
        <v>63790.799999999996</v>
      </c>
    </row>
    <row r="121" spans="2:14" ht="17.25" customHeight="1" thickBot="1" thickTop="1">
      <c r="B121" s="285"/>
      <c r="C121" s="8" t="s">
        <v>178</v>
      </c>
      <c r="D121" s="8"/>
      <c r="E121" s="8"/>
      <c r="F121" s="92" t="s">
        <v>179</v>
      </c>
      <c r="G121" s="42" t="s">
        <v>8</v>
      </c>
      <c r="H121" s="120">
        <v>630</v>
      </c>
      <c r="I121" s="153">
        <f t="shared" si="26"/>
        <v>56700</v>
      </c>
      <c r="J121" s="157">
        <f t="shared" si="19"/>
        <v>66906</v>
      </c>
      <c r="K121" s="157">
        <f t="shared" si="27"/>
        <v>55125</v>
      </c>
      <c r="L121" s="164">
        <f t="shared" si="20"/>
        <v>65047.5</v>
      </c>
      <c r="M121" s="164">
        <f t="shared" si="28"/>
        <v>53550</v>
      </c>
      <c r="N121" s="164">
        <f t="shared" si="18"/>
        <v>63189</v>
      </c>
    </row>
    <row r="122" spans="2:14" ht="17.25" customHeight="1" thickBot="1" thickTop="1">
      <c r="B122" s="285"/>
      <c r="C122" s="8" t="s">
        <v>180</v>
      </c>
      <c r="D122" s="8"/>
      <c r="E122" s="8"/>
      <c r="F122" s="92" t="s">
        <v>181</v>
      </c>
      <c r="G122" s="42" t="s">
        <v>8</v>
      </c>
      <c r="H122" s="120">
        <v>521</v>
      </c>
      <c r="I122" s="153">
        <f t="shared" si="26"/>
        <v>46890</v>
      </c>
      <c r="J122" s="157">
        <f t="shared" si="19"/>
        <v>55330.2</v>
      </c>
      <c r="K122" s="157">
        <f t="shared" si="27"/>
        <v>45587.5</v>
      </c>
      <c r="L122" s="164">
        <f t="shared" si="20"/>
        <v>53793.25</v>
      </c>
      <c r="M122" s="164">
        <f t="shared" si="28"/>
        <v>44285</v>
      </c>
      <c r="N122" s="164">
        <f t="shared" si="18"/>
        <v>52256.299999999996</v>
      </c>
    </row>
    <row r="123" spans="2:14" ht="17.25" customHeight="1" thickBot="1" thickTop="1">
      <c r="B123" s="285"/>
      <c r="C123" s="8" t="s">
        <v>182</v>
      </c>
      <c r="D123" s="8"/>
      <c r="E123" s="8"/>
      <c r="F123" s="92" t="s">
        <v>183</v>
      </c>
      <c r="G123" s="42" t="s">
        <v>8</v>
      </c>
      <c r="H123" s="120">
        <v>170</v>
      </c>
      <c r="I123" s="153">
        <f t="shared" si="26"/>
        <v>15300</v>
      </c>
      <c r="J123" s="157">
        <f t="shared" si="19"/>
        <v>18054</v>
      </c>
      <c r="K123" s="172">
        <f t="shared" si="27"/>
        <v>14875</v>
      </c>
      <c r="L123" s="188">
        <f t="shared" si="20"/>
        <v>17552.5</v>
      </c>
      <c r="M123" s="164">
        <f t="shared" si="28"/>
        <v>14450</v>
      </c>
      <c r="N123" s="164">
        <f t="shared" si="18"/>
        <v>17051</v>
      </c>
    </row>
    <row r="124" spans="2:14" ht="15.75" customHeight="1" thickBot="1" thickTop="1">
      <c r="B124" s="285"/>
      <c r="C124" s="8">
        <v>31662</v>
      </c>
      <c r="D124" s="8"/>
      <c r="E124" s="8"/>
      <c r="F124" s="92" t="s">
        <v>184</v>
      </c>
      <c r="G124" s="42" t="s">
        <v>8</v>
      </c>
      <c r="H124" s="120">
        <v>722</v>
      </c>
      <c r="I124" s="153">
        <f t="shared" si="26"/>
        <v>64980</v>
      </c>
      <c r="J124" s="157">
        <f t="shared" si="19"/>
        <v>76676.4</v>
      </c>
      <c r="K124" s="157">
        <f t="shared" si="27"/>
        <v>63175</v>
      </c>
      <c r="L124" s="164">
        <f t="shared" si="20"/>
        <v>74546.5</v>
      </c>
      <c r="M124" s="164">
        <f t="shared" si="28"/>
        <v>61370</v>
      </c>
      <c r="N124" s="164">
        <f t="shared" si="18"/>
        <v>72416.59999999999</v>
      </c>
    </row>
    <row r="125" spans="2:14" ht="17.25" customHeight="1" thickBot="1" thickTop="1">
      <c r="B125" s="285"/>
      <c r="C125" s="8" t="s">
        <v>185</v>
      </c>
      <c r="D125" s="8"/>
      <c r="E125" s="8"/>
      <c r="F125" s="92" t="s">
        <v>186</v>
      </c>
      <c r="G125" s="42" t="s">
        <v>8</v>
      </c>
      <c r="H125" s="120">
        <v>572</v>
      </c>
      <c r="I125" s="153">
        <f t="shared" si="26"/>
        <v>51480</v>
      </c>
      <c r="J125" s="157">
        <f t="shared" si="19"/>
        <v>60746.399999999994</v>
      </c>
      <c r="K125" s="157">
        <f t="shared" si="27"/>
        <v>50050</v>
      </c>
      <c r="L125" s="164">
        <f t="shared" si="20"/>
        <v>59059</v>
      </c>
      <c r="M125" s="164">
        <f t="shared" si="28"/>
        <v>48620</v>
      </c>
      <c r="N125" s="164">
        <f t="shared" si="18"/>
        <v>57371.6</v>
      </c>
    </row>
    <row r="126" spans="2:14" ht="17.25" customHeight="1" thickBot="1" thickTop="1">
      <c r="B126" s="285"/>
      <c r="C126" s="8" t="s">
        <v>187</v>
      </c>
      <c r="D126" s="8"/>
      <c r="E126" s="8"/>
      <c r="F126" s="92" t="s">
        <v>188</v>
      </c>
      <c r="G126" s="42" t="s">
        <v>8</v>
      </c>
      <c r="H126" s="120">
        <v>302</v>
      </c>
      <c r="I126" s="153">
        <f t="shared" si="26"/>
        <v>27180</v>
      </c>
      <c r="J126" s="157">
        <f t="shared" si="19"/>
        <v>32072.399999999998</v>
      </c>
      <c r="K126" s="157">
        <f t="shared" si="27"/>
        <v>26425</v>
      </c>
      <c r="L126" s="164">
        <f t="shared" si="20"/>
        <v>31181.5</v>
      </c>
      <c r="M126" s="164">
        <f t="shared" si="28"/>
        <v>25670</v>
      </c>
      <c r="N126" s="164">
        <f t="shared" si="18"/>
        <v>30290.6</v>
      </c>
    </row>
    <row r="127" spans="2:14" ht="17.25" customHeight="1" thickBot="1" thickTop="1">
      <c r="B127" s="285"/>
      <c r="C127" s="8" t="s">
        <v>189</v>
      </c>
      <c r="D127" s="8"/>
      <c r="E127" s="8"/>
      <c r="F127" s="92" t="s">
        <v>164</v>
      </c>
      <c r="G127" s="42" t="s">
        <v>8</v>
      </c>
      <c r="H127" s="120">
        <v>397</v>
      </c>
      <c r="I127" s="153">
        <f t="shared" si="26"/>
        <v>35730</v>
      </c>
      <c r="J127" s="157">
        <f t="shared" si="19"/>
        <v>42161.399999999994</v>
      </c>
      <c r="K127" s="157">
        <f t="shared" si="27"/>
        <v>34737.5</v>
      </c>
      <c r="L127" s="164">
        <f t="shared" si="20"/>
        <v>40990.25</v>
      </c>
      <c r="M127" s="164">
        <f t="shared" si="28"/>
        <v>33745</v>
      </c>
      <c r="N127" s="164">
        <f t="shared" si="18"/>
        <v>39819.1</v>
      </c>
    </row>
    <row r="128" spans="2:14" ht="17.25" customHeight="1" thickBot="1" thickTop="1">
      <c r="B128" s="285"/>
      <c r="C128" s="8" t="s">
        <v>331</v>
      </c>
      <c r="D128" s="8"/>
      <c r="E128" s="8"/>
      <c r="F128" s="92" t="s">
        <v>166</v>
      </c>
      <c r="G128" s="42" t="s">
        <v>8</v>
      </c>
      <c r="H128" s="120">
        <v>316</v>
      </c>
      <c r="I128" s="153">
        <f t="shared" si="26"/>
        <v>28440</v>
      </c>
      <c r="J128" s="157">
        <f t="shared" si="19"/>
        <v>33559.2</v>
      </c>
      <c r="K128" s="157">
        <f t="shared" si="27"/>
        <v>27650</v>
      </c>
      <c r="L128" s="164">
        <f t="shared" si="20"/>
        <v>32627</v>
      </c>
      <c r="M128" s="164">
        <f t="shared" si="28"/>
        <v>26860</v>
      </c>
      <c r="N128" s="164">
        <f t="shared" si="18"/>
        <v>31694.8</v>
      </c>
    </row>
    <row r="129" spans="2:14" ht="17.25" customHeight="1" thickBot="1" thickTop="1">
      <c r="B129" s="285"/>
      <c r="C129" s="8" t="s">
        <v>190</v>
      </c>
      <c r="D129" s="8"/>
      <c r="E129" s="8"/>
      <c r="F129" s="92" t="s">
        <v>191</v>
      </c>
      <c r="G129" s="42" t="s">
        <v>8</v>
      </c>
      <c r="H129" s="120">
        <v>470</v>
      </c>
      <c r="I129" s="153">
        <f t="shared" si="26"/>
        <v>42300</v>
      </c>
      <c r="J129" s="157">
        <f t="shared" si="19"/>
        <v>49914</v>
      </c>
      <c r="K129" s="157">
        <f t="shared" si="27"/>
        <v>41125</v>
      </c>
      <c r="L129" s="164">
        <f t="shared" si="20"/>
        <v>48527.5</v>
      </c>
      <c r="M129" s="164">
        <f t="shared" si="28"/>
        <v>39950</v>
      </c>
      <c r="N129" s="164">
        <f t="shared" si="18"/>
        <v>47141</v>
      </c>
    </row>
    <row r="130" spans="2:14" ht="17.25" customHeight="1" thickBot="1" thickTop="1">
      <c r="B130" s="284"/>
      <c r="C130" s="37" t="s">
        <v>192</v>
      </c>
      <c r="D130" s="37"/>
      <c r="E130" s="37"/>
      <c r="F130" s="93" t="s">
        <v>193</v>
      </c>
      <c r="G130" s="52" t="s">
        <v>8</v>
      </c>
      <c r="H130" s="108">
        <v>604</v>
      </c>
      <c r="I130" s="189">
        <f t="shared" si="26"/>
        <v>54360</v>
      </c>
      <c r="J130" s="158">
        <f t="shared" si="19"/>
        <v>64144.799999999996</v>
      </c>
      <c r="K130" s="158">
        <f t="shared" si="27"/>
        <v>52850</v>
      </c>
      <c r="L130" s="165">
        <f t="shared" si="20"/>
        <v>62363</v>
      </c>
      <c r="M130" s="165">
        <f t="shared" si="28"/>
        <v>51340</v>
      </c>
      <c r="N130" s="165">
        <f t="shared" si="18"/>
        <v>60581.2</v>
      </c>
    </row>
    <row r="131" spans="2:14" ht="17.25" customHeight="1" thickBot="1">
      <c r="B131" s="283" t="s">
        <v>194</v>
      </c>
      <c r="C131" s="193" t="s">
        <v>195</v>
      </c>
      <c r="D131" s="193"/>
      <c r="E131" s="193"/>
      <c r="F131" s="194" t="s">
        <v>164</v>
      </c>
      <c r="G131" s="50" t="s">
        <v>8</v>
      </c>
      <c r="H131" s="126">
        <v>173</v>
      </c>
      <c r="I131" s="152">
        <f t="shared" si="26"/>
        <v>15570</v>
      </c>
      <c r="J131" s="156">
        <f t="shared" si="19"/>
        <v>18372.6</v>
      </c>
      <c r="K131" s="156">
        <f t="shared" si="27"/>
        <v>15137.5</v>
      </c>
      <c r="L131" s="163">
        <f t="shared" si="20"/>
        <v>17862.25</v>
      </c>
      <c r="M131" s="163">
        <f t="shared" si="28"/>
        <v>14705</v>
      </c>
      <c r="N131" s="163">
        <f t="shared" si="18"/>
        <v>17351.899999999998</v>
      </c>
    </row>
    <row r="132" spans="2:14" ht="17.25" customHeight="1" thickBot="1" thickTop="1">
      <c r="B132" s="285"/>
      <c r="C132" s="20" t="s">
        <v>196</v>
      </c>
      <c r="D132" s="20"/>
      <c r="E132" s="20"/>
      <c r="F132" s="195" t="s">
        <v>166</v>
      </c>
      <c r="G132" s="51" t="s">
        <v>8</v>
      </c>
      <c r="H132" s="125">
        <v>170</v>
      </c>
      <c r="I132" s="157">
        <f t="shared" si="26"/>
        <v>15300</v>
      </c>
      <c r="J132" s="157">
        <f t="shared" si="19"/>
        <v>18054</v>
      </c>
      <c r="K132" s="157">
        <f t="shared" si="27"/>
        <v>14875</v>
      </c>
      <c r="L132" s="164">
        <f t="shared" si="20"/>
        <v>17552.5</v>
      </c>
      <c r="M132" s="164">
        <f t="shared" si="28"/>
        <v>14450</v>
      </c>
      <c r="N132" s="164">
        <f t="shared" si="18"/>
        <v>17051</v>
      </c>
    </row>
    <row r="133" spans="2:14" ht="17.25" customHeight="1" thickBot="1" thickTop="1">
      <c r="B133" s="285"/>
      <c r="C133" s="20" t="s">
        <v>197</v>
      </c>
      <c r="D133" s="20"/>
      <c r="E133" s="20"/>
      <c r="F133" s="195" t="s">
        <v>168</v>
      </c>
      <c r="G133" s="51" t="s">
        <v>8</v>
      </c>
      <c r="H133" s="125">
        <v>173</v>
      </c>
      <c r="I133" s="157">
        <f t="shared" si="26"/>
        <v>15570</v>
      </c>
      <c r="J133" s="157">
        <f t="shared" si="19"/>
        <v>18372.6</v>
      </c>
      <c r="K133" s="157">
        <f t="shared" si="27"/>
        <v>15137.5</v>
      </c>
      <c r="L133" s="164">
        <f t="shared" si="20"/>
        <v>17862.25</v>
      </c>
      <c r="M133" s="164">
        <f t="shared" si="28"/>
        <v>14705</v>
      </c>
      <c r="N133" s="164">
        <f t="shared" si="18"/>
        <v>17351.899999999998</v>
      </c>
    </row>
    <row r="134" spans="2:14" ht="17.25" customHeight="1" thickBot="1" thickTop="1">
      <c r="B134" s="285"/>
      <c r="C134" s="20" t="s">
        <v>198</v>
      </c>
      <c r="D134" s="20"/>
      <c r="E134" s="20"/>
      <c r="F134" s="195" t="s">
        <v>191</v>
      </c>
      <c r="G134" s="51" t="s">
        <v>8</v>
      </c>
      <c r="H134" s="125">
        <v>180</v>
      </c>
      <c r="I134" s="157">
        <f t="shared" si="26"/>
        <v>16200</v>
      </c>
      <c r="J134" s="157">
        <f t="shared" si="19"/>
        <v>19116</v>
      </c>
      <c r="K134" s="157">
        <f t="shared" si="27"/>
        <v>15750</v>
      </c>
      <c r="L134" s="164">
        <f t="shared" si="20"/>
        <v>18585</v>
      </c>
      <c r="M134" s="164">
        <f t="shared" si="28"/>
        <v>15300</v>
      </c>
      <c r="N134" s="164">
        <f t="shared" si="18"/>
        <v>18054</v>
      </c>
    </row>
    <row r="135" spans="2:14" ht="17.25" customHeight="1" thickBot="1" thickTop="1">
      <c r="B135" s="285"/>
      <c r="C135" s="20" t="s">
        <v>199</v>
      </c>
      <c r="D135" s="20"/>
      <c r="E135" s="20"/>
      <c r="F135" s="195" t="s">
        <v>193</v>
      </c>
      <c r="G135" s="51" t="s">
        <v>8</v>
      </c>
      <c r="H135" s="125">
        <v>172</v>
      </c>
      <c r="I135" s="157">
        <f t="shared" si="26"/>
        <v>15480</v>
      </c>
      <c r="J135" s="157">
        <f t="shared" si="19"/>
        <v>18266.399999999998</v>
      </c>
      <c r="K135" s="157">
        <f t="shared" si="27"/>
        <v>15050</v>
      </c>
      <c r="L135" s="164">
        <f t="shared" si="20"/>
        <v>17759</v>
      </c>
      <c r="M135" s="164">
        <f t="shared" si="28"/>
        <v>14620</v>
      </c>
      <c r="N135" s="164">
        <f t="shared" si="18"/>
        <v>17251.6</v>
      </c>
    </row>
    <row r="136" spans="2:14" ht="17.25" customHeight="1" thickBot="1" thickTop="1">
      <c r="B136" s="285"/>
      <c r="C136" s="20" t="s">
        <v>200</v>
      </c>
      <c r="D136" s="20"/>
      <c r="E136" s="20"/>
      <c r="F136" s="195" t="s">
        <v>170</v>
      </c>
      <c r="G136" s="51" t="s">
        <v>8</v>
      </c>
      <c r="H136" s="125">
        <v>176</v>
      </c>
      <c r="I136" s="157">
        <f t="shared" si="26"/>
        <v>15840</v>
      </c>
      <c r="J136" s="157">
        <f t="shared" si="19"/>
        <v>18691.2</v>
      </c>
      <c r="K136" s="157">
        <f t="shared" si="27"/>
        <v>15400</v>
      </c>
      <c r="L136" s="164">
        <f t="shared" si="20"/>
        <v>18172</v>
      </c>
      <c r="M136" s="164">
        <f t="shared" si="28"/>
        <v>14960</v>
      </c>
      <c r="N136" s="164">
        <f t="shared" si="18"/>
        <v>17652.8</v>
      </c>
    </row>
    <row r="137" spans="2:14" ht="17.25" customHeight="1" thickBot="1" thickTop="1">
      <c r="B137" s="285"/>
      <c r="C137" s="20" t="s">
        <v>201</v>
      </c>
      <c r="D137" s="20"/>
      <c r="E137" s="20"/>
      <c r="F137" s="195" t="s">
        <v>202</v>
      </c>
      <c r="G137" s="51" t="s">
        <v>8</v>
      </c>
      <c r="H137" s="125">
        <v>166</v>
      </c>
      <c r="I137" s="157">
        <f t="shared" si="26"/>
        <v>14940</v>
      </c>
      <c r="J137" s="157">
        <f t="shared" si="19"/>
        <v>17629.2</v>
      </c>
      <c r="K137" s="157">
        <f t="shared" si="27"/>
        <v>14525</v>
      </c>
      <c r="L137" s="164">
        <f t="shared" si="20"/>
        <v>17139.5</v>
      </c>
      <c r="M137" s="164">
        <f t="shared" si="28"/>
        <v>14110</v>
      </c>
      <c r="N137" s="164">
        <f t="shared" si="18"/>
        <v>16649.8</v>
      </c>
    </row>
    <row r="138" spans="2:14" ht="17.25" customHeight="1" thickBot="1" thickTop="1">
      <c r="B138" s="284"/>
      <c r="C138" s="12" t="s">
        <v>201</v>
      </c>
      <c r="D138" s="12"/>
      <c r="E138" s="12"/>
      <c r="F138" s="73" t="s">
        <v>203</v>
      </c>
      <c r="G138" s="46" t="s">
        <v>8</v>
      </c>
      <c r="H138" s="108">
        <v>230</v>
      </c>
      <c r="I138" s="154">
        <f t="shared" si="26"/>
        <v>20700</v>
      </c>
      <c r="J138" s="158">
        <f t="shared" si="19"/>
        <v>24426</v>
      </c>
      <c r="K138" s="158">
        <f t="shared" si="27"/>
        <v>20125</v>
      </c>
      <c r="L138" s="165">
        <f t="shared" si="20"/>
        <v>23747.5</v>
      </c>
      <c r="M138" s="165">
        <f t="shared" si="28"/>
        <v>19550</v>
      </c>
      <c r="N138" s="165">
        <f t="shared" si="18"/>
        <v>23069</v>
      </c>
    </row>
    <row r="139" spans="2:14" s="132" customFormat="1" ht="15.75" customHeight="1" thickBot="1">
      <c r="B139" s="283" t="s">
        <v>204</v>
      </c>
      <c r="C139" s="193" t="s">
        <v>205</v>
      </c>
      <c r="D139" s="193"/>
      <c r="E139" s="193"/>
      <c r="F139" s="194" t="s">
        <v>206</v>
      </c>
      <c r="G139" s="50" t="s">
        <v>8</v>
      </c>
      <c r="H139" s="126">
        <v>15.1</v>
      </c>
      <c r="I139" s="152">
        <f>H139*110</f>
        <v>1661</v>
      </c>
      <c r="J139" s="159">
        <f t="shared" si="19"/>
        <v>1959.9799999999998</v>
      </c>
      <c r="K139" s="159">
        <f aca="true" t="shared" si="29" ref="K139:K149">H139*100</f>
        <v>1510</v>
      </c>
      <c r="L139" s="163">
        <f t="shared" si="20"/>
        <v>1781.8</v>
      </c>
      <c r="M139" s="163">
        <f aca="true" t="shared" si="30" ref="M139:M149">H139*95</f>
        <v>1434.5</v>
      </c>
      <c r="N139" s="163">
        <f t="shared" si="18"/>
        <v>1692.7099999999998</v>
      </c>
    </row>
    <row r="140" spans="2:14" ht="16.5" customHeight="1" thickBot="1" thickTop="1">
      <c r="B140" s="285"/>
      <c r="C140" s="20" t="s">
        <v>207</v>
      </c>
      <c r="D140" s="20"/>
      <c r="E140" s="20"/>
      <c r="F140" s="195" t="s">
        <v>208</v>
      </c>
      <c r="G140" s="51" t="s">
        <v>8</v>
      </c>
      <c r="H140" s="125">
        <v>16</v>
      </c>
      <c r="I140" s="153">
        <f>H140*110</f>
        <v>1760</v>
      </c>
      <c r="J140" s="157">
        <f t="shared" si="19"/>
        <v>2076.7999999999997</v>
      </c>
      <c r="K140" s="157">
        <f t="shared" si="29"/>
        <v>1600</v>
      </c>
      <c r="L140" s="164">
        <f t="shared" si="20"/>
        <v>1888</v>
      </c>
      <c r="M140" s="164">
        <f t="shared" si="30"/>
        <v>1520</v>
      </c>
      <c r="N140" s="164">
        <f t="shared" si="18"/>
        <v>1793.6</v>
      </c>
    </row>
    <row r="141" spans="2:14" ht="16.5" customHeight="1" thickBot="1" thickTop="1">
      <c r="B141" s="285"/>
      <c r="C141" s="20" t="s">
        <v>209</v>
      </c>
      <c r="D141" s="20"/>
      <c r="E141" s="20"/>
      <c r="F141" s="195" t="s">
        <v>208</v>
      </c>
      <c r="G141" s="51" t="s">
        <v>8</v>
      </c>
      <c r="H141" s="125">
        <v>26.4</v>
      </c>
      <c r="I141" s="153">
        <f>H141*110</f>
        <v>2904</v>
      </c>
      <c r="J141" s="157">
        <f t="shared" si="19"/>
        <v>3426.72</v>
      </c>
      <c r="K141" s="157">
        <f t="shared" si="29"/>
        <v>2640</v>
      </c>
      <c r="L141" s="164">
        <f t="shared" si="20"/>
        <v>3115.2</v>
      </c>
      <c r="M141" s="164">
        <f t="shared" si="30"/>
        <v>2508</v>
      </c>
      <c r="N141" s="164">
        <f t="shared" si="18"/>
        <v>2959.44</v>
      </c>
    </row>
    <row r="142" spans="2:14" ht="15" customHeight="1" thickBot="1" thickTop="1">
      <c r="B142" s="284"/>
      <c r="C142" s="12" t="s">
        <v>210</v>
      </c>
      <c r="D142" s="12"/>
      <c r="E142" s="12"/>
      <c r="F142" s="73" t="s">
        <v>211</v>
      </c>
      <c r="G142" s="46" t="s">
        <v>8</v>
      </c>
      <c r="H142" s="108">
        <v>12.6</v>
      </c>
      <c r="I142" s="154">
        <f>H142*110</f>
        <v>1386</v>
      </c>
      <c r="J142" s="167">
        <f t="shared" si="19"/>
        <v>1635.48</v>
      </c>
      <c r="K142" s="167">
        <f t="shared" si="29"/>
        <v>1260</v>
      </c>
      <c r="L142" s="165">
        <f t="shared" si="20"/>
        <v>1486.8</v>
      </c>
      <c r="M142" s="165">
        <f t="shared" si="30"/>
        <v>1197</v>
      </c>
      <c r="N142" s="165">
        <f t="shared" si="18"/>
        <v>1412.46</v>
      </c>
    </row>
    <row r="143" spans="2:14" ht="20.25" customHeight="1" thickBot="1">
      <c r="B143" s="283" t="s">
        <v>212</v>
      </c>
      <c r="C143" s="219" t="s">
        <v>213</v>
      </c>
      <c r="D143" s="196"/>
      <c r="E143" s="196"/>
      <c r="F143" s="95" t="s">
        <v>214</v>
      </c>
      <c r="G143" s="60" t="s">
        <v>8</v>
      </c>
      <c r="H143" s="123">
        <v>130</v>
      </c>
      <c r="I143" s="155">
        <f>H143*110</f>
        <v>14300</v>
      </c>
      <c r="J143" s="156">
        <f t="shared" si="19"/>
        <v>16874</v>
      </c>
      <c r="K143" s="156">
        <f t="shared" si="29"/>
        <v>13000</v>
      </c>
      <c r="L143" s="163">
        <f aca="true" t="shared" si="31" ref="L143:L185">K143*1.18</f>
        <v>15340</v>
      </c>
      <c r="M143" s="163">
        <f t="shared" si="30"/>
        <v>12350</v>
      </c>
      <c r="N143" s="163">
        <f aca="true" t="shared" si="32" ref="N143:N185">M143*1.18</f>
        <v>14573</v>
      </c>
    </row>
    <row r="144" spans="2:14" ht="16.5" customHeight="1" thickBot="1" thickTop="1">
      <c r="B144" s="284"/>
      <c r="C144" s="12" t="s">
        <v>215</v>
      </c>
      <c r="D144" s="12"/>
      <c r="E144" s="12"/>
      <c r="F144" s="96" t="s">
        <v>216</v>
      </c>
      <c r="G144" s="61" t="s">
        <v>8</v>
      </c>
      <c r="H144" s="127">
        <v>126</v>
      </c>
      <c r="I144" s="189">
        <f aca="true" t="shared" si="33" ref="I144:I182">H144*110</f>
        <v>13860</v>
      </c>
      <c r="J144" s="158">
        <f aca="true" t="shared" si="34" ref="J144:J185">I144*1.18</f>
        <v>16354.8</v>
      </c>
      <c r="K144" s="158">
        <f t="shared" si="29"/>
        <v>12600</v>
      </c>
      <c r="L144" s="165">
        <f t="shared" si="31"/>
        <v>14868</v>
      </c>
      <c r="M144" s="165">
        <f t="shared" si="30"/>
        <v>11970</v>
      </c>
      <c r="N144" s="165">
        <f t="shared" si="32"/>
        <v>14124.599999999999</v>
      </c>
    </row>
    <row r="145" spans="2:14" ht="18.75" customHeight="1" thickBot="1">
      <c r="B145" s="283" t="s">
        <v>217</v>
      </c>
      <c r="C145" s="193" t="s">
        <v>218</v>
      </c>
      <c r="D145" s="193"/>
      <c r="E145" s="193"/>
      <c r="F145" s="193" t="s">
        <v>219</v>
      </c>
      <c r="G145" s="196" t="s">
        <v>8</v>
      </c>
      <c r="H145" s="119">
        <v>820</v>
      </c>
      <c r="I145" s="222">
        <f t="shared" si="33"/>
        <v>90200</v>
      </c>
      <c r="J145" s="156">
        <f t="shared" si="34"/>
        <v>106436</v>
      </c>
      <c r="K145" s="156">
        <f t="shared" si="29"/>
        <v>82000</v>
      </c>
      <c r="L145" s="163">
        <f t="shared" si="31"/>
        <v>96760</v>
      </c>
      <c r="M145" s="163">
        <f t="shared" si="30"/>
        <v>77900</v>
      </c>
      <c r="N145" s="163">
        <f t="shared" si="32"/>
        <v>91922</v>
      </c>
    </row>
    <row r="146" spans="2:14" ht="15" customHeight="1" thickBot="1" thickTop="1">
      <c r="B146" s="285"/>
      <c r="C146" s="20" t="s">
        <v>220</v>
      </c>
      <c r="D146" s="198"/>
      <c r="E146" s="198"/>
      <c r="F146" s="198" t="s">
        <v>221</v>
      </c>
      <c r="G146" s="221" t="s">
        <v>8</v>
      </c>
      <c r="H146" s="120">
        <v>700</v>
      </c>
      <c r="I146" s="164">
        <f t="shared" si="33"/>
        <v>77000</v>
      </c>
      <c r="J146" s="157">
        <f t="shared" si="34"/>
        <v>90860</v>
      </c>
      <c r="K146" s="157">
        <f t="shared" si="29"/>
        <v>70000</v>
      </c>
      <c r="L146" s="164">
        <f t="shared" si="31"/>
        <v>82600</v>
      </c>
      <c r="M146" s="164">
        <f t="shared" si="30"/>
        <v>66500</v>
      </c>
      <c r="N146" s="164">
        <f t="shared" si="32"/>
        <v>78470</v>
      </c>
    </row>
    <row r="147" spans="2:14" ht="16.5" customHeight="1" thickBot="1" thickTop="1">
      <c r="B147" s="285"/>
      <c r="C147" s="199">
        <v>37278</v>
      </c>
      <c r="D147" s="269"/>
      <c r="E147" s="269"/>
      <c r="F147" s="200" t="s">
        <v>222</v>
      </c>
      <c r="G147" s="195" t="s">
        <v>8</v>
      </c>
      <c r="H147" s="120">
        <v>963</v>
      </c>
      <c r="I147" s="164">
        <f t="shared" si="33"/>
        <v>105930</v>
      </c>
      <c r="J147" s="157">
        <f t="shared" si="34"/>
        <v>124997.4</v>
      </c>
      <c r="K147" s="157">
        <f t="shared" si="29"/>
        <v>96300</v>
      </c>
      <c r="L147" s="164">
        <f t="shared" si="31"/>
        <v>113634</v>
      </c>
      <c r="M147" s="164">
        <f t="shared" si="30"/>
        <v>91485</v>
      </c>
      <c r="N147" s="164">
        <f t="shared" si="32"/>
        <v>107952.29999999999</v>
      </c>
    </row>
    <row r="148" spans="2:14" ht="18.75" customHeight="1" thickBot="1" thickTop="1">
      <c r="B148" s="284"/>
      <c r="C148" s="12" t="s">
        <v>223</v>
      </c>
      <c r="D148" s="12"/>
      <c r="E148" s="12"/>
      <c r="F148" s="220" t="s">
        <v>224</v>
      </c>
      <c r="G148" s="73" t="s">
        <v>8</v>
      </c>
      <c r="H148" s="103">
        <v>1330</v>
      </c>
      <c r="I148" s="151">
        <f t="shared" si="33"/>
        <v>146300</v>
      </c>
      <c r="J148" s="158">
        <f t="shared" si="34"/>
        <v>172634</v>
      </c>
      <c r="K148" s="158">
        <f t="shared" si="29"/>
        <v>133000</v>
      </c>
      <c r="L148" s="165">
        <f t="shared" si="31"/>
        <v>156940</v>
      </c>
      <c r="M148" s="165">
        <f t="shared" si="30"/>
        <v>126350</v>
      </c>
      <c r="N148" s="165">
        <f t="shared" si="32"/>
        <v>149093</v>
      </c>
    </row>
    <row r="149" spans="2:14" ht="15.75" customHeight="1" thickBot="1">
      <c r="B149" s="283" t="s">
        <v>225</v>
      </c>
      <c r="C149" s="193" t="s">
        <v>226</v>
      </c>
      <c r="D149" s="193"/>
      <c r="E149" s="193"/>
      <c r="F149" s="196" t="s">
        <v>227</v>
      </c>
      <c r="G149" s="197" t="s">
        <v>8</v>
      </c>
      <c r="H149" s="126">
        <v>1950</v>
      </c>
      <c r="I149" s="152">
        <f t="shared" si="33"/>
        <v>214500</v>
      </c>
      <c r="J149" s="156">
        <f t="shared" si="34"/>
        <v>253110</v>
      </c>
      <c r="K149" s="156">
        <f t="shared" si="29"/>
        <v>195000</v>
      </c>
      <c r="L149" s="163">
        <f t="shared" si="31"/>
        <v>230100</v>
      </c>
      <c r="M149" s="163">
        <f t="shared" si="30"/>
        <v>185250</v>
      </c>
      <c r="N149" s="163">
        <f t="shared" si="32"/>
        <v>218595</v>
      </c>
    </row>
    <row r="150" spans="2:14" ht="14.25" customHeight="1" thickBot="1" thickTop="1">
      <c r="B150" s="285"/>
      <c r="C150" s="203" t="s">
        <v>228</v>
      </c>
      <c r="D150" s="203"/>
      <c r="E150" s="203"/>
      <c r="F150" s="106" t="s">
        <v>229</v>
      </c>
      <c r="G150" s="51" t="s">
        <v>8</v>
      </c>
      <c r="H150" s="125">
        <v>1573</v>
      </c>
      <c r="I150" s="157">
        <f t="shared" si="33"/>
        <v>173030</v>
      </c>
      <c r="J150" s="157">
        <f t="shared" si="34"/>
        <v>204175.4</v>
      </c>
      <c r="K150" s="157">
        <f aca="true" t="shared" si="35" ref="K150:K182">H150*100</f>
        <v>157300</v>
      </c>
      <c r="L150" s="164">
        <f t="shared" si="31"/>
        <v>185614</v>
      </c>
      <c r="M150" s="164">
        <f aca="true" t="shared" si="36" ref="M150:M182">H150*95</f>
        <v>149435</v>
      </c>
      <c r="N150" s="164">
        <f t="shared" si="32"/>
        <v>176333.3</v>
      </c>
    </row>
    <row r="151" spans="2:14" ht="14.25" customHeight="1" thickBot="1" thickTop="1">
      <c r="B151" s="285"/>
      <c r="C151" s="20" t="s">
        <v>230</v>
      </c>
      <c r="D151" s="20"/>
      <c r="E151" s="20"/>
      <c r="F151" s="195" t="s">
        <v>231</v>
      </c>
      <c r="G151" s="51" t="s">
        <v>16</v>
      </c>
      <c r="H151" s="125">
        <v>511</v>
      </c>
      <c r="I151" s="157">
        <f t="shared" si="33"/>
        <v>56210</v>
      </c>
      <c r="J151" s="157">
        <f t="shared" si="34"/>
        <v>66327.8</v>
      </c>
      <c r="K151" s="157">
        <f t="shared" si="35"/>
        <v>51100</v>
      </c>
      <c r="L151" s="164">
        <f t="shared" si="31"/>
        <v>60298</v>
      </c>
      <c r="M151" s="164">
        <f t="shared" si="36"/>
        <v>48545</v>
      </c>
      <c r="N151" s="164">
        <f t="shared" si="32"/>
        <v>57283.1</v>
      </c>
    </row>
    <row r="152" spans="2:14" ht="15.75" customHeight="1" thickBot="1" thickTop="1">
      <c r="B152" s="285"/>
      <c r="C152" s="203" t="s">
        <v>232</v>
      </c>
      <c r="D152" s="203"/>
      <c r="E152" s="203"/>
      <c r="F152" s="106" t="s">
        <v>233</v>
      </c>
      <c r="G152" s="51" t="s">
        <v>16</v>
      </c>
      <c r="H152" s="125">
        <v>539</v>
      </c>
      <c r="I152" s="157">
        <f t="shared" si="33"/>
        <v>59290</v>
      </c>
      <c r="J152" s="157">
        <f t="shared" si="34"/>
        <v>69962.2</v>
      </c>
      <c r="K152" s="157">
        <f t="shared" si="35"/>
        <v>53900</v>
      </c>
      <c r="L152" s="164">
        <f t="shared" si="31"/>
        <v>63602</v>
      </c>
      <c r="M152" s="164">
        <f t="shared" si="36"/>
        <v>51205</v>
      </c>
      <c r="N152" s="164">
        <f t="shared" si="32"/>
        <v>60421.899999999994</v>
      </c>
    </row>
    <row r="153" spans="2:14" ht="13.5" customHeight="1" thickBot="1" thickTop="1">
      <c r="B153" s="284"/>
      <c r="C153" s="201" t="s">
        <v>234</v>
      </c>
      <c r="D153" s="201"/>
      <c r="E153" s="201"/>
      <c r="F153" s="202" t="s">
        <v>235</v>
      </c>
      <c r="G153" s="46" t="s">
        <v>37</v>
      </c>
      <c r="H153" s="108">
        <v>145</v>
      </c>
      <c r="I153" s="154">
        <f t="shared" si="33"/>
        <v>15950</v>
      </c>
      <c r="J153" s="158">
        <f t="shared" si="34"/>
        <v>18821</v>
      </c>
      <c r="K153" s="158">
        <f t="shared" si="35"/>
        <v>14500</v>
      </c>
      <c r="L153" s="165">
        <f t="shared" si="31"/>
        <v>17110</v>
      </c>
      <c r="M153" s="165">
        <f t="shared" si="36"/>
        <v>13775</v>
      </c>
      <c r="N153" s="165">
        <f t="shared" si="32"/>
        <v>16254.5</v>
      </c>
    </row>
    <row r="154" spans="2:14" s="135" customFormat="1" ht="18.75" customHeight="1" thickBot="1">
      <c r="B154" s="292" t="s">
        <v>236</v>
      </c>
      <c r="C154" s="217" t="s">
        <v>237</v>
      </c>
      <c r="D154" s="217"/>
      <c r="E154" s="273"/>
      <c r="F154" s="97" t="s">
        <v>238</v>
      </c>
      <c r="G154" s="62" t="s">
        <v>8</v>
      </c>
      <c r="H154" s="118">
        <v>1308</v>
      </c>
      <c r="I154" s="155">
        <f t="shared" si="33"/>
        <v>143880</v>
      </c>
      <c r="J154" s="156">
        <f t="shared" si="34"/>
        <v>169778.4</v>
      </c>
      <c r="K154" s="156">
        <f t="shared" si="35"/>
        <v>130800</v>
      </c>
      <c r="L154" s="163">
        <f t="shared" si="31"/>
        <v>154344</v>
      </c>
      <c r="M154" s="163">
        <f t="shared" si="36"/>
        <v>124260</v>
      </c>
      <c r="N154" s="163">
        <f t="shared" si="32"/>
        <v>146626.8</v>
      </c>
    </row>
    <row r="155" spans="2:14" s="135" customFormat="1" ht="19.5" customHeight="1" thickBot="1" thickTop="1">
      <c r="B155" s="293"/>
      <c r="C155" s="106" t="s">
        <v>239</v>
      </c>
      <c r="D155" s="270"/>
      <c r="E155" s="270"/>
      <c r="F155" s="98" t="s">
        <v>240</v>
      </c>
      <c r="G155" s="63" t="s">
        <v>8</v>
      </c>
      <c r="H155" s="175">
        <v>1207</v>
      </c>
      <c r="I155" s="153">
        <f t="shared" si="33"/>
        <v>132770</v>
      </c>
      <c r="J155" s="157">
        <f t="shared" si="34"/>
        <v>156668.6</v>
      </c>
      <c r="K155" s="157">
        <f t="shared" si="35"/>
        <v>120700</v>
      </c>
      <c r="L155" s="164">
        <f t="shared" si="31"/>
        <v>142426</v>
      </c>
      <c r="M155" s="164">
        <f t="shared" si="36"/>
        <v>114665</v>
      </c>
      <c r="N155" s="164">
        <f t="shared" si="32"/>
        <v>135304.69999999998</v>
      </c>
    </row>
    <row r="156" spans="2:14" s="135" customFormat="1" ht="19.5" customHeight="1" thickBot="1" thickTop="1">
      <c r="B156" s="294"/>
      <c r="C156" s="218" t="s">
        <v>241</v>
      </c>
      <c r="D156" s="218"/>
      <c r="E156" s="202"/>
      <c r="F156" s="99" t="s">
        <v>242</v>
      </c>
      <c r="G156" s="64" t="s">
        <v>8</v>
      </c>
      <c r="H156" s="108">
        <v>1375</v>
      </c>
      <c r="I156" s="189">
        <f t="shared" si="33"/>
        <v>151250</v>
      </c>
      <c r="J156" s="158">
        <f t="shared" si="34"/>
        <v>178475</v>
      </c>
      <c r="K156" s="158">
        <f t="shared" si="35"/>
        <v>137500</v>
      </c>
      <c r="L156" s="165">
        <f t="shared" si="31"/>
        <v>162250</v>
      </c>
      <c r="M156" s="165">
        <f t="shared" si="36"/>
        <v>130625</v>
      </c>
      <c r="N156" s="165">
        <f t="shared" si="32"/>
        <v>154137.5</v>
      </c>
    </row>
    <row r="157" spans="2:14" ht="27.75" customHeight="1" thickBot="1">
      <c r="B157" s="112" t="s">
        <v>243</v>
      </c>
      <c r="C157" s="38" t="s">
        <v>244</v>
      </c>
      <c r="D157" s="38"/>
      <c r="E157" s="38"/>
      <c r="F157" s="100" t="s">
        <v>67</v>
      </c>
      <c r="G157" s="65" t="s">
        <v>8</v>
      </c>
      <c r="H157" s="131">
        <v>316</v>
      </c>
      <c r="I157" s="192">
        <f t="shared" si="33"/>
        <v>34760</v>
      </c>
      <c r="J157" s="162">
        <f t="shared" si="34"/>
        <v>41016.799999999996</v>
      </c>
      <c r="K157" s="162">
        <f t="shared" si="35"/>
        <v>31600</v>
      </c>
      <c r="L157" s="171">
        <f t="shared" si="31"/>
        <v>37288</v>
      </c>
      <c r="M157" s="171">
        <f t="shared" si="36"/>
        <v>30020</v>
      </c>
      <c r="N157" s="171">
        <f t="shared" si="32"/>
        <v>35423.6</v>
      </c>
    </row>
    <row r="158" spans="2:14" ht="18" customHeight="1" thickBot="1">
      <c r="B158" s="230" t="s">
        <v>245</v>
      </c>
      <c r="C158" s="136">
        <v>39501</v>
      </c>
      <c r="D158" s="136"/>
      <c r="E158" s="136"/>
      <c r="F158" s="137" t="s">
        <v>229</v>
      </c>
      <c r="G158" s="138" t="s">
        <v>8</v>
      </c>
      <c r="H158" s="131">
        <v>67</v>
      </c>
      <c r="I158" s="192">
        <f t="shared" si="33"/>
        <v>7370</v>
      </c>
      <c r="J158" s="162">
        <f t="shared" si="34"/>
        <v>8696.6</v>
      </c>
      <c r="K158" s="162">
        <f t="shared" si="35"/>
        <v>6700</v>
      </c>
      <c r="L158" s="171">
        <f t="shared" si="31"/>
        <v>7906</v>
      </c>
      <c r="M158" s="171">
        <f t="shared" si="36"/>
        <v>6365</v>
      </c>
      <c r="N158" s="171">
        <f t="shared" si="32"/>
        <v>7510.7</v>
      </c>
    </row>
    <row r="159" spans="2:14" ht="14.25" customHeight="1" thickBot="1">
      <c r="B159" s="295" t="s">
        <v>246</v>
      </c>
      <c r="C159" s="236" t="s">
        <v>247</v>
      </c>
      <c r="D159" s="236"/>
      <c r="E159" s="236"/>
      <c r="F159" s="133" t="s">
        <v>248</v>
      </c>
      <c r="G159" s="134" t="s">
        <v>8</v>
      </c>
      <c r="H159" s="118">
        <v>110.5</v>
      </c>
      <c r="I159" s="155">
        <f t="shared" si="33"/>
        <v>12155</v>
      </c>
      <c r="J159" s="156">
        <f t="shared" si="34"/>
        <v>14342.9</v>
      </c>
      <c r="K159" s="156">
        <f t="shared" si="35"/>
        <v>11050</v>
      </c>
      <c r="L159" s="163">
        <f t="shared" si="31"/>
        <v>13039</v>
      </c>
      <c r="M159" s="163">
        <f t="shared" si="36"/>
        <v>10497.5</v>
      </c>
      <c r="N159" s="163">
        <f t="shared" si="32"/>
        <v>12387.05</v>
      </c>
    </row>
    <row r="160" spans="2:14" ht="18" customHeight="1" thickBot="1" thickTop="1">
      <c r="B160" s="296"/>
      <c r="C160" s="201" t="s">
        <v>249</v>
      </c>
      <c r="D160" s="201"/>
      <c r="E160" s="201"/>
      <c r="F160" s="202" t="s">
        <v>250</v>
      </c>
      <c r="G160" s="235" t="s">
        <v>8</v>
      </c>
      <c r="H160" s="103">
        <v>28</v>
      </c>
      <c r="I160" s="189">
        <f t="shared" si="33"/>
        <v>3080</v>
      </c>
      <c r="J160" s="158">
        <f t="shared" si="34"/>
        <v>3634.3999999999996</v>
      </c>
      <c r="K160" s="158">
        <f t="shared" si="35"/>
        <v>2800</v>
      </c>
      <c r="L160" s="165">
        <f t="shared" si="31"/>
        <v>3304</v>
      </c>
      <c r="M160" s="165">
        <f t="shared" si="36"/>
        <v>2660</v>
      </c>
      <c r="N160" s="165">
        <f t="shared" si="32"/>
        <v>3138.7999999999997</v>
      </c>
    </row>
    <row r="161" spans="2:14" ht="27" customHeight="1" thickBot="1">
      <c r="B161" s="112" t="s">
        <v>256</v>
      </c>
      <c r="C161" s="38" t="s">
        <v>257</v>
      </c>
      <c r="D161" s="38"/>
      <c r="E161" s="38"/>
      <c r="F161" s="100" t="s">
        <v>184</v>
      </c>
      <c r="G161" s="65" t="s">
        <v>8</v>
      </c>
      <c r="H161" s="100">
        <v>2.7</v>
      </c>
      <c r="I161" s="189">
        <f t="shared" si="33"/>
        <v>297</v>
      </c>
      <c r="J161" s="158">
        <f t="shared" si="34"/>
        <v>350.46</v>
      </c>
      <c r="K161" s="158">
        <f t="shared" si="35"/>
        <v>270</v>
      </c>
      <c r="L161" s="165">
        <f t="shared" si="31"/>
        <v>318.59999999999997</v>
      </c>
      <c r="M161" s="165">
        <f t="shared" si="36"/>
        <v>256.5</v>
      </c>
      <c r="N161" s="165">
        <f t="shared" si="32"/>
        <v>302.66999999999996</v>
      </c>
    </row>
    <row r="162" spans="2:14" ht="17.25" customHeight="1" thickBot="1">
      <c r="B162" s="288" t="s">
        <v>258</v>
      </c>
      <c r="C162" s="204" t="s">
        <v>259</v>
      </c>
      <c r="D162" s="204"/>
      <c r="E162" s="216"/>
      <c r="F162" s="205" t="s">
        <v>260</v>
      </c>
      <c r="G162" s="206" t="s">
        <v>261</v>
      </c>
      <c r="H162" s="204">
        <v>306</v>
      </c>
      <c r="I162" s="152">
        <f t="shared" si="33"/>
        <v>33660</v>
      </c>
      <c r="J162" s="159">
        <f t="shared" si="34"/>
        <v>39718.799999999996</v>
      </c>
      <c r="K162" s="156">
        <f t="shared" si="35"/>
        <v>30600</v>
      </c>
      <c r="L162" s="163">
        <f t="shared" si="31"/>
        <v>36108</v>
      </c>
      <c r="M162" s="163">
        <f t="shared" si="36"/>
        <v>29070</v>
      </c>
      <c r="N162" s="163">
        <f t="shared" si="32"/>
        <v>34302.6</v>
      </c>
    </row>
    <row r="163" spans="2:14" ht="15.75" customHeight="1" thickBot="1">
      <c r="B163" s="289"/>
      <c r="C163" s="210" t="s">
        <v>262</v>
      </c>
      <c r="D163" s="210"/>
      <c r="E163" s="211"/>
      <c r="F163" s="211" t="s">
        <v>263</v>
      </c>
      <c r="G163" s="212" t="s">
        <v>261</v>
      </c>
      <c r="H163" s="210">
        <v>263</v>
      </c>
      <c r="I163" s="153">
        <f t="shared" si="33"/>
        <v>28930</v>
      </c>
      <c r="J163" s="157">
        <f t="shared" si="34"/>
        <v>34137.4</v>
      </c>
      <c r="K163" s="157">
        <f t="shared" si="35"/>
        <v>26300</v>
      </c>
      <c r="L163" s="164">
        <f t="shared" si="31"/>
        <v>31034</v>
      </c>
      <c r="M163" s="164">
        <f t="shared" si="36"/>
        <v>24985</v>
      </c>
      <c r="N163" s="164">
        <f t="shared" si="32"/>
        <v>29482.3</v>
      </c>
    </row>
    <row r="164" spans="2:14" ht="15" customHeight="1" thickBot="1">
      <c r="B164" s="289"/>
      <c r="C164" s="210" t="s">
        <v>264</v>
      </c>
      <c r="D164" s="210"/>
      <c r="E164" s="211"/>
      <c r="F164" s="211" t="s">
        <v>265</v>
      </c>
      <c r="G164" s="212" t="s">
        <v>261</v>
      </c>
      <c r="H164" s="210">
        <v>238</v>
      </c>
      <c r="I164" s="153">
        <f t="shared" si="33"/>
        <v>26180</v>
      </c>
      <c r="J164" s="157">
        <f t="shared" si="34"/>
        <v>30892.399999999998</v>
      </c>
      <c r="K164" s="157">
        <f t="shared" si="35"/>
        <v>23800</v>
      </c>
      <c r="L164" s="164">
        <f t="shared" si="31"/>
        <v>28084</v>
      </c>
      <c r="M164" s="164">
        <f t="shared" si="36"/>
        <v>22610</v>
      </c>
      <c r="N164" s="164">
        <f t="shared" si="32"/>
        <v>26679.8</v>
      </c>
    </row>
    <row r="165" spans="2:14" ht="16.5" customHeight="1" thickBot="1">
      <c r="B165" s="289"/>
      <c r="C165" s="210" t="s">
        <v>266</v>
      </c>
      <c r="D165" s="210"/>
      <c r="E165" s="211"/>
      <c r="F165" s="211" t="s">
        <v>267</v>
      </c>
      <c r="G165" s="212" t="s">
        <v>268</v>
      </c>
      <c r="H165" s="210">
        <v>236</v>
      </c>
      <c r="I165" s="153">
        <f t="shared" si="33"/>
        <v>25960</v>
      </c>
      <c r="J165" s="157">
        <f t="shared" si="34"/>
        <v>30632.8</v>
      </c>
      <c r="K165" s="157">
        <f t="shared" si="35"/>
        <v>23600</v>
      </c>
      <c r="L165" s="164">
        <f t="shared" si="31"/>
        <v>27848</v>
      </c>
      <c r="M165" s="164">
        <f t="shared" si="36"/>
        <v>22420</v>
      </c>
      <c r="N165" s="164">
        <f t="shared" si="32"/>
        <v>26455.6</v>
      </c>
    </row>
    <row r="166" spans="2:14" ht="16.5" customHeight="1" thickBot="1">
      <c r="B166" s="289"/>
      <c r="C166" s="207" t="s">
        <v>269</v>
      </c>
      <c r="D166" s="204"/>
      <c r="E166" s="272"/>
      <c r="F166" s="205" t="s">
        <v>270</v>
      </c>
      <c r="G166" s="206" t="s">
        <v>261</v>
      </c>
      <c r="H166" s="207">
        <v>263</v>
      </c>
      <c r="I166" s="154">
        <f t="shared" si="33"/>
        <v>28930</v>
      </c>
      <c r="J166" s="167">
        <f t="shared" si="34"/>
        <v>34137.4</v>
      </c>
      <c r="K166" s="158">
        <f t="shared" si="35"/>
        <v>26300</v>
      </c>
      <c r="L166" s="165">
        <f t="shared" si="31"/>
        <v>31034</v>
      </c>
      <c r="M166" s="165">
        <f t="shared" si="36"/>
        <v>24985</v>
      </c>
      <c r="N166" s="165">
        <f t="shared" si="32"/>
        <v>29482.3</v>
      </c>
    </row>
    <row r="167" spans="2:14" ht="14.25" customHeight="1" thickBot="1">
      <c r="B167" s="289" t="s">
        <v>271</v>
      </c>
      <c r="C167" s="213" t="s">
        <v>272</v>
      </c>
      <c r="D167" s="204"/>
      <c r="E167" s="204"/>
      <c r="F167" s="216" t="s">
        <v>260</v>
      </c>
      <c r="G167" s="226" t="s">
        <v>261</v>
      </c>
      <c r="H167" s="224">
        <v>230</v>
      </c>
      <c r="I167" s="159">
        <f t="shared" si="33"/>
        <v>25300</v>
      </c>
      <c r="J167" s="156">
        <f t="shared" si="34"/>
        <v>29854</v>
      </c>
      <c r="K167" s="156">
        <f t="shared" si="35"/>
        <v>23000</v>
      </c>
      <c r="L167" s="163">
        <f t="shared" si="31"/>
        <v>27140</v>
      </c>
      <c r="M167" s="163">
        <f t="shared" si="36"/>
        <v>21850</v>
      </c>
      <c r="N167" s="163">
        <f t="shared" si="32"/>
        <v>25783</v>
      </c>
    </row>
    <row r="168" spans="2:14" ht="30.75" thickBot="1">
      <c r="B168" s="289"/>
      <c r="C168" s="210" t="s">
        <v>273</v>
      </c>
      <c r="D168" s="210"/>
      <c r="E168" s="210"/>
      <c r="F168" s="211" t="s">
        <v>263</v>
      </c>
      <c r="G168" s="227" t="s">
        <v>261</v>
      </c>
      <c r="H168" s="215">
        <v>210</v>
      </c>
      <c r="I168" s="157">
        <f t="shared" si="33"/>
        <v>23100</v>
      </c>
      <c r="J168" s="157">
        <f t="shared" si="34"/>
        <v>27258</v>
      </c>
      <c r="K168" s="157">
        <f t="shared" si="35"/>
        <v>21000</v>
      </c>
      <c r="L168" s="164">
        <f t="shared" si="31"/>
        <v>24780</v>
      </c>
      <c r="M168" s="164">
        <f t="shared" si="36"/>
        <v>19950</v>
      </c>
      <c r="N168" s="164">
        <f t="shared" si="32"/>
        <v>23541</v>
      </c>
    </row>
    <row r="169" spans="2:14" ht="30.75" thickBot="1">
      <c r="B169" s="289"/>
      <c r="C169" s="210" t="s">
        <v>274</v>
      </c>
      <c r="D169" s="210"/>
      <c r="E169" s="210"/>
      <c r="F169" s="211" t="s">
        <v>265</v>
      </c>
      <c r="G169" s="227" t="s">
        <v>261</v>
      </c>
      <c r="H169" s="215">
        <v>195</v>
      </c>
      <c r="I169" s="157">
        <f t="shared" si="33"/>
        <v>21450</v>
      </c>
      <c r="J169" s="157">
        <f t="shared" si="34"/>
        <v>25311</v>
      </c>
      <c r="K169" s="157">
        <f t="shared" si="35"/>
        <v>19500</v>
      </c>
      <c r="L169" s="164">
        <f t="shared" si="31"/>
        <v>23010</v>
      </c>
      <c r="M169" s="164">
        <f t="shared" si="36"/>
        <v>18525</v>
      </c>
      <c r="N169" s="164">
        <f t="shared" si="32"/>
        <v>21859.5</v>
      </c>
    </row>
    <row r="170" spans="2:14" ht="30.75" thickBot="1">
      <c r="B170" s="289"/>
      <c r="C170" s="210" t="s">
        <v>275</v>
      </c>
      <c r="D170" s="210"/>
      <c r="E170" s="210"/>
      <c r="F170" s="211" t="s">
        <v>267</v>
      </c>
      <c r="G170" s="227" t="s">
        <v>261</v>
      </c>
      <c r="H170" s="215">
        <v>195</v>
      </c>
      <c r="I170" s="157">
        <f t="shared" si="33"/>
        <v>21450</v>
      </c>
      <c r="J170" s="157">
        <f t="shared" si="34"/>
        <v>25311</v>
      </c>
      <c r="K170" s="157">
        <f t="shared" si="35"/>
        <v>19500</v>
      </c>
      <c r="L170" s="164">
        <f t="shared" si="31"/>
        <v>23010</v>
      </c>
      <c r="M170" s="164">
        <f t="shared" si="36"/>
        <v>18525</v>
      </c>
      <c r="N170" s="164">
        <f t="shared" si="32"/>
        <v>21859.5</v>
      </c>
    </row>
    <row r="171" spans="2:14" ht="30.75" thickBot="1">
      <c r="B171" s="289"/>
      <c r="C171" s="207" t="s">
        <v>276</v>
      </c>
      <c r="D171" s="207"/>
      <c r="E171" s="207"/>
      <c r="F171" s="208" t="s">
        <v>270</v>
      </c>
      <c r="G171" s="228" t="s">
        <v>261</v>
      </c>
      <c r="H171" s="225">
        <v>115</v>
      </c>
      <c r="I171" s="167">
        <f t="shared" si="33"/>
        <v>12650</v>
      </c>
      <c r="J171" s="158">
        <f t="shared" si="34"/>
        <v>14927</v>
      </c>
      <c r="K171" s="158">
        <f t="shared" si="35"/>
        <v>11500</v>
      </c>
      <c r="L171" s="165">
        <f t="shared" si="31"/>
        <v>13570</v>
      </c>
      <c r="M171" s="165">
        <f t="shared" si="36"/>
        <v>10925</v>
      </c>
      <c r="N171" s="165">
        <f t="shared" si="32"/>
        <v>12891.5</v>
      </c>
    </row>
    <row r="172" spans="2:14" ht="14.25" customHeight="1" thickBot="1">
      <c r="B172" s="289" t="s">
        <v>277</v>
      </c>
      <c r="C172" s="213" t="s">
        <v>278</v>
      </c>
      <c r="D172" s="213"/>
      <c r="E172" s="213"/>
      <c r="F172" s="214" t="s">
        <v>279</v>
      </c>
      <c r="G172" s="206" t="s">
        <v>261</v>
      </c>
      <c r="H172" s="213">
        <v>126</v>
      </c>
      <c r="I172" s="152">
        <f t="shared" si="33"/>
        <v>13860</v>
      </c>
      <c r="J172" s="156">
        <f t="shared" si="34"/>
        <v>16354.8</v>
      </c>
      <c r="K172" s="156">
        <f t="shared" si="35"/>
        <v>12600</v>
      </c>
      <c r="L172" s="163">
        <f t="shared" si="31"/>
        <v>14868</v>
      </c>
      <c r="M172" s="163">
        <f t="shared" si="36"/>
        <v>11970</v>
      </c>
      <c r="N172" s="163">
        <f t="shared" si="32"/>
        <v>14124.599999999999</v>
      </c>
    </row>
    <row r="173" spans="2:14" ht="30.75" thickBot="1">
      <c r="B173" s="289"/>
      <c r="C173" s="210" t="s">
        <v>280</v>
      </c>
      <c r="D173" s="210"/>
      <c r="E173" s="210"/>
      <c r="F173" s="211" t="s">
        <v>279</v>
      </c>
      <c r="G173" s="212" t="s">
        <v>261</v>
      </c>
      <c r="H173" s="210">
        <v>105</v>
      </c>
      <c r="I173" s="157">
        <f t="shared" si="33"/>
        <v>11550</v>
      </c>
      <c r="J173" s="157">
        <f t="shared" si="34"/>
        <v>13629</v>
      </c>
      <c r="K173" s="157">
        <f t="shared" si="35"/>
        <v>10500</v>
      </c>
      <c r="L173" s="164">
        <f t="shared" si="31"/>
        <v>12390</v>
      </c>
      <c r="M173" s="164">
        <f t="shared" si="36"/>
        <v>9975</v>
      </c>
      <c r="N173" s="164">
        <f t="shared" si="32"/>
        <v>11770.5</v>
      </c>
    </row>
    <row r="174" spans="2:14" ht="30.75" thickBot="1">
      <c r="B174" s="289"/>
      <c r="C174" s="210" t="s">
        <v>281</v>
      </c>
      <c r="D174" s="210"/>
      <c r="E174" s="210"/>
      <c r="F174" s="211" t="s">
        <v>279</v>
      </c>
      <c r="G174" s="212" t="s">
        <v>261</v>
      </c>
      <c r="H174" s="210">
        <v>110</v>
      </c>
      <c r="I174" s="157">
        <f t="shared" si="33"/>
        <v>12100</v>
      </c>
      <c r="J174" s="157">
        <f t="shared" si="34"/>
        <v>14278</v>
      </c>
      <c r="K174" s="157">
        <f t="shared" si="35"/>
        <v>11000</v>
      </c>
      <c r="L174" s="164">
        <f t="shared" si="31"/>
        <v>12980</v>
      </c>
      <c r="M174" s="164">
        <f t="shared" si="36"/>
        <v>10450</v>
      </c>
      <c r="N174" s="164">
        <f t="shared" si="32"/>
        <v>12331</v>
      </c>
    </row>
    <row r="175" spans="2:14" ht="30.75" thickBot="1">
      <c r="B175" s="289"/>
      <c r="C175" s="210" t="s">
        <v>282</v>
      </c>
      <c r="D175" s="210"/>
      <c r="E175" s="210"/>
      <c r="F175" s="211" t="s">
        <v>283</v>
      </c>
      <c r="G175" s="212" t="s">
        <v>261</v>
      </c>
      <c r="H175" s="210">
        <v>142</v>
      </c>
      <c r="I175" s="157">
        <f t="shared" si="33"/>
        <v>15620</v>
      </c>
      <c r="J175" s="157">
        <f t="shared" si="34"/>
        <v>18431.6</v>
      </c>
      <c r="K175" s="157">
        <f t="shared" si="35"/>
        <v>14200</v>
      </c>
      <c r="L175" s="164">
        <f t="shared" si="31"/>
        <v>16756</v>
      </c>
      <c r="M175" s="164">
        <f t="shared" si="36"/>
        <v>13490</v>
      </c>
      <c r="N175" s="164">
        <f t="shared" si="32"/>
        <v>15918.199999999999</v>
      </c>
    </row>
    <row r="176" spans="2:14" ht="30.75" thickBot="1">
      <c r="B176" s="289"/>
      <c r="C176" s="207" t="s">
        <v>284</v>
      </c>
      <c r="D176" s="207"/>
      <c r="E176" s="207"/>
      <c r="F176" s="208" t="s">
        <v>279</v>
      </c>
      <c r="G176" s="209" t="s">
        <v>261</v>
      </c>
      <c r="H176" s="207">
        <v>122</v>
      </c>
      <c r="I176" s="154">
        <f t="shared" si="33"/>
        <v>13420</v>
      </c>
      <c r="J176" s="158">
        <f t="shared" si="34"/>
        <v>15835.599999999999</v>
      </c>
      <c r="K176" s="158">
        <f t="shared" si="35"/>
        <v>12200</v>
      </c>
      <c r="L176" s="165">
        <f t="shared" si="31"/>
        <v>14396</v>
      </c>
      <c r="M176" s="165">
        <f t="shared" si="36"/>
        <v>11590</v>
      </c>
      <c r="N176" s="165">
        <f t="shared" si="32"/>
        <v>13676.199999999999</v>
      </c>
    </row>
    <row r="177" spans="2:14" ht="15" customHeight="1" thickBot="1">
      <c r="B177" s="289" t="s">
        <v>285</v>
      </c>
      <c r="C177" s="231" t="s">
        <v>286</v>
      </c>
      <c r="D177" s="214"/>
      <c r="E177" s="214"/>
      <c r="F177" s="177" t="s">
        <v>287</v>
      </c>
      <c r="G177" s="178" t="s">
        <v>261</v>
      </c>
      <c r="H177" s="176">
        <v>525</v>
      </c>
      <c r="I177" s="155">
        <f t="shared" si="33"/>
        <v>57750</v>
      </c>
      <c r="J177" s="156">
        <f t="shared" si="34"/>
        <v>68145</v>
      </c>
      <c r="K177" s="156">
        <f t="shared" si="35"/>
        <v>52500</v>
      </c>
      <c r="L177" s="163">
        <f t="shared" si="31"/>
        <v>61950</v>
      </c>
      <c r="M177" s="163">
        <f t="shared" si="36"/>
        <v>49875</v>
      </c>
      <c r="N177" s="163">
        <f t="shared" si="32"/>
        <v>58852.5</v>
      </c>
    </row>
    <row r="178" spans="2:14" ht="17.25" customHeight="1" thickBot="1">
      <c r="B178" s="289"/>
      <c r="C178" s="207" t="s">
        <v>288</v>
      </c>
      <c r="D178" s="207"/>
      <c r="E178" s="207"/>
      <c r="F178" s="180" t="s">
        <v>287</v>
      </c>
      <c r="G178" s="181" t="s">
        <v>261</v>
      </c>
      <c r="H178" s="179">
        <v>355</v>
      </c>
      <c r="I178" s="189">
        <f t="shared" si="33"/>
        <v>39050</v>
      </c>
      <c r="J178" s="158">
        <f t="shared" si="34"/>
        <v>46079</v>
      </c>
      <c r="K178" s="158">
        <f t="shared" si="35"/>
        <v>35500</v>
      </c>
      <c r="L178" s="165">
        <f t="shared" si="31"/>
        <v>41890</v>
      </c>
      <c r="M178" s="165">
        <f t="shared" si="36"/>
        <v>33725</v>
      </c>
      <c r="N178" s="165">
        <f t="shared" si="32"/>
        <v>39795.5</v>
      </c>
    </row>
    <row r="179" spans="2:14" ht="29.25" customHeight="1" thickBot="1">
      <c r="B179" s="234" t="s">
        <v>289</v>
      </c>
      <c r="C179" s="179" t="s">
        <v>290</v>
      </c>
      <c r="D179" s="179"/>
      <c r="E179" s="179"/>
      <c r="F179" s="180" t="s">
        <v>291</v>
      </c>
      <c r="G179" s="181" t="s">
        <v>261</v>
      </c>
      <c r="H179" s="182">
        <v>565</v>
      </c>
      <c r="I179" s="192">
        <f t="shared" si="33"/>
        <v>62150</v>
      </c>
      <c r="J179" s="162">
        <f t="shared" si="34"/>
        <v>73337</v>
      </c>
      <c r="K179" s="162">
        <f t="shared" si="35"/>
        <v>56500</v>
      </c>
      <c r="L179" s="171">
        <f t="shared" si="31"/>
        <v>66670</v>
      </c>
      <c r="M179" s="171">
        <f t="shared" si="36"/>
        <v>53675</v>
      </c>
      <c r="N179" s="171">
        <f t="shared" si="32"/>
        <v>63336.5</v>
      </c>
    </row>
    <row r="180" spans="2:14" ht="16.5" customHeight="1" thickBot="1">
      <c r="B180" s="289" t="s">
        <v>292</v>
      </c>
      <c r="C180" s="231" t="s">
        <v>293</v>
      </c>
      <c r="D180" s="214"/>
      <c r="E180" s="214"/>
      <c r="F180" s="177" t="s">
        <v>294</v>
      </c>
      <c r="G180" s="178" t="s">
        <v>261</v>
      </c>
      <c r="H180" s="176">
        <v>605</v>
      </c>
      <c r="I180" s="155">
        <f t="shared" si="33"/>
        <v>66550</v>
      </c>
      <c r="J180" s="156">
        <f t="shared" si="34"/>
        <v>78529</v>
      </c>
      <c r="K180" s="156">
        <f t="shared" si="35"/>
        <v>60500</v>
      </c>
      <c r="L180" s="163">
        <f t="shared" si="31"/>
        <v>71390</v>
      </c>
      <c r="M180" s="163">
        <f t="shared" si="36"/>
        <v>57475</v>
      </c>
      <c r="N180" s="163">
        <f t="shared" si="32"/>
        <v>67820.5</v>
      </c>
    </row>
    <row r="181" spans="2:14" ht="14.25" customHeight="1" thickBot="1">
      <c r="B181" s="289"/>
      <c r="C181" s="207" t="s">
        <v>295</v>
      </c>
      <c r="D181" s="207"/>
      <c r="E181" s="207"/>
      <c r="F181" s="180" t="s">
        <v>279</v>
      </c>
      <c r="G181" s="181" t="s">
        <v>261</v>
      </c>
      <c r="H181" s="179">
        <v>290</v>
      </c>
      <c r="I181" s="189">
        <f t="shared" si="33"/>
        <v>31900</v>
      </c>
      <c r="J181" s="158">
        <f t="shared" si="34"/>
        <v>37642</v>
      </c>
      <c r="K181" s="158">
        <f t="shared" si="35"/>
        <v>29000</v>
      </c>
      <c r="L181" s="165">
        <f t="shared" si="31"/>
        <v>34220</v>
      </c>
      <c r="M181" s="165">
        <f t="shared" si="36"/>
        <v>27550</v>
      </c>
      <c r="N181" s="165">
        <f t="shared" si="32"/>
        <v>32509</v>
      </c>
    </row>
    <row r="182" spans="2:14" ht="30.75" thickBot="1">
      <c r="B182" s="234" t="s">
        <v>292</v>
      </c>
      <c r="C182" s="183" t="s">
        <v>125</v>
      </c>
      <c r="D182" s="183"/>
      <c r="E182" s="183"/>
      <c r="F182" s="184" t="s">
        <v>291</v>
      </c>
      <c r="G182" s="185" t="s">
        <v>261</v>
      </c>
      <c r="H182" s="183">
        <v>395</v>
      </c>
      <c r="I182" s="192">
        <f t="shared" si="33"/>
        <v>43450</v>
      </c>
      <c r="J182" s="162">
        <f t="shared" si="34"/>
        <v>51271</v>
      </c>
      <c r="K182" s="162">
        <f t="shared" si="35"/>
        <v>39500</v>
      </c>
      <c r="L182" s="171">
        <f t="shared" si="31"/>
        <v>46610</v>
      </c>
      <c r="M182" s="171">
        <f t="shared" si="36"/>
        <v>37525</v>
      </c>
      <c r="N182" s="171">
        <f t="shared" si="32"/>
        <v>44279.5</v>
      </c>
    </row>
    <row r="183" spans="2:14" ht="15.75" thickBot="1">
      <c r="B183" s="286"/>
      <c r="C183" s="233" t="s">
        <v>251</v>
      </c>
      <c r="D183" s="271"/>
      <c r="E183" s="271"/>
      <c r="F183" s="116" t="s">
        <v>211</v>
      </c>
      <c r="G183" s="139" t="s">
        <v>8</v>
      </c>
      <c r="H183" s="140">
        <v>32</v>
      </c>
      <c r="I183" s="155">
        <f>H183*110</f>
        <v>3520</v>
      </c>
      <c r="J183" s="156">
        <f t="shared" si="34"/>
        <v>4153.599999999999</v>
      </c>
      <c r="K183" s="156">
        <f>H183*100</f>
        <v>3200</v>
      </c>
      <c r="L183" s="163">
        <f t="shared" si="31"/>
        <v>3776</v>
      </c>
      <c r="M183" s="163">
        <f>H183*95</f>
        <v>3040</v>
      </c>
      <c r="N183" s="163">
        <f t="shared" si="32"/>
        <v>3587.2</v>
      </c>
    </row>
    <row r="184" spans="2:14" ht="16.5" thickBot="1" thickTop="1">
      <c r="B184" s="287"/>
      <c r="C184" s="232" t="s">
        <v>252</v>
      </c>
      <c r="D184" s="232"/>
      <c r="E184" s="232"/>
      <c r="F184" s="122" t="s">
        <v>253</v>
      </c>
      <c r="G184" s="173" t="s">
        <v>8</v>
      </c>
      <c r="H184" s="128">
        <v>40</v>
      </c>
      <c r="I184" s="191">
        <f>H184*110</f>
        <v>4400</v>
      </c>
      <c r="J184" s="161">
        <f t="shared" si="34"/>
        <v>5192</v>
      </c>
      <c r="K184" s="161">
        <f>H184*100</f>
        <v>4000</v>
      </c>
      <c r="L184" s="170">
        <f t="shared" si="31"/>
        <v>4720</v>
      </c>
      <c r="M184" s="170">
        <f>H184*95</f>
        <v>3800</v>
      </c>
      <c r="N184" s="170">
        <f t="shared" si="32"/>
        <v>4484</v>
      </c>
    </row>
    <row r="185" spans="2:14" ht="15.75" thickBot="1">
      <c r="B185" s="100"/>
      <c r="C185" s="38" t="s">
        <v>254</v>
      </c>
      <c r="D185" s="38"/>
      <c r="E185" s="38"/>
      <c r="F185" s="100" t="s">
        <v>255</v>
      </c>
      <c r="G185" s="65" t="s">
        <v>8</v>
      </c>
      <c r="H185" s="131">
        <v>63</v>
      </c>
      <c r="I185" s="192">
        <f>H185*110</f>
        <v>6930</v>
      </c>
      <c r="J185" s="162">
        <f t="shared" si="34"/>
        <v>8177.4</v>
      </c>
      <c r="K185" s="162">
        <f>H185*100</f>
        <v>6300</v>
      </c>
      <c r="L185" s="171">
        <f t="shared" si="31"/>
        <v>7434</v>
      </c>
      <c r="M185" s="171">
        <f>H185*95</f>
        <v>5985</v>
      </c>
      <c r="N185" s="171">
        <f t="shared" si="32"/>
        <v>7062.299999999999</v>
      </c>
    </row>
    <row r="187" ht="18.75">
      <c r="B187" s="223" t="s">
        <v>317</v>
      </c>
    </row>
    <row r="188" ht="18.75">
      <c r="B188" s="223" t="s">
        <v>318</v>
      </c>
    </row>
  </sheetData>
  <sheetProtection selectLockedCells="1" selectUnlockedCells="1"/>
  <mergeCells count="36">
    <mergeCell ref="B180:B181"/>
    <mergeCell ref="B143:B144"/>
    <mergeCell ref="B145:B148"/>
    <mergeCell ref="B149:B153"/>
    <mergeCell ref="B154:B156"/>
    <mergeCell ref="B159:B160"/>
    <mergeCell ref="B183:B184"/>
    <mergeCell ref="B162:B166"/>
    <mergeCell ref="B167:B171"/>
    <mergeCell ref="B172:B176"/>
    <mergeCell ref="B177:B178"/>
    <mergeCell ref="B93:B98"/>
    <mergeCell ref="B99:B101"/>
    <mergeCell ref="B104:B117"/>
    <mergeCell ref="B118:B130"/>
    <mergeCell ref="B131:B138"/>
    <mergeCell ref="B139:B142"/>
    <mergeCell ref="B76:B77"/>
    <mergeCell ref="B78:B79"/>
    <mergeCell ref="B80:B81"/>
    <mergeCell ref="B82:B83"/>
    <mergeCell ref="B84:B86"/>
    <mergeCell ref="B87:B92"/>
    <mergeCell ref="B44:B56"/>
    <mergeCell ref="B57:B58"/>
    <mergeCell ref="B59:B60"/>
    <mergeCell ref="B61:B64"/>
    <mergeCell ref="B65:B73"/>
    <mergeCell ref="B74:B75"/>
    <mergeCell ref="B4:M4"/>
    <mergeCell ref="B5:M5"/>
    <mergeCell ref="B2:M2"/>
    <mergeCell ref="B36:B42"/>
    <mergeCell ref="B27:B35"/>
    <mergeCell ref="B16:B26"/>
    <mergeCell ref="B8:B15"/>
  </mergeCells>
  <hyperlinks>
    <hyperlink ref="E45" r:id="rId1" display="https://drive.google.com/file/d/0ByXPqyLxgPN7MHBqUng2QW45SVE/view?usp=sharing"/>
    <hyperlink ref="E44" r:id="rId2" display="https://drive.google.com/file/d/0ByXPqyLxgPN7SUp5T3BwSVVMWkU/view?usp=sharing"/>
    <hyperlink ref="D44" r:id="rId3" display="эскиз"/>
  </hyperlinks>
  <printOptions/>
  <pageMargins left="0.1968503937007874" right="0.15748031496062992" top="0.15748031496062992" bottom="0.2362204724409449" header="0.28" footer="0.5118110236220472"/>
  <pageSetup horizontalDpi="300" verticalDpi="300" orientation="landscape" paperSize="9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</dc:creator>
  <cp:keywords/>
  <dc:description/>
  <cp:lastModifiedBy>tar</cp:lastModifiedBy>
  <cp:lastPrinted>2016-03-25T08:27:34Z</cp:lastPrinted>
  <dcterms:created xsi:type="dcterms:W3CDTF">2016-02-18T11:26:02Z</dcterms:created>
  <dcterms:modified xsi:type="dcterms:W3CDTF">2016-04-01T10:38:49Z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